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 activeTab="4"/>
  </bookViews>
  <sheets>
    <sheet name="2018" sheetId="3" r:id="rId1"/>
    <sheet name="2019" sheetId="4" r:id="rId2"/>
    <sheet name="2020" sheetId="5" r:id="rId3"/>
    <sheet name="2021" sheetId="7" r:id="rId4"/>
    <sheet name="2022" sheetId="8" r:id="rId5"/>
    <sheet name="LAST 5 YEARS COMPARATIVE RESULT" sheetId="6" r:id="rId6"/>
  </sheets>
  <calcPr calcId="152511"/>
</workbook>
</file>

<file path=xl/calcChain.xml><?xml version="1.0" encoding="utf-8"?>
<calcChain xmlns="http://schemas.openxmlformats.org/spreadsheetml/2006/main">
  <c r="S64" i="8" l="1"/>
  <c r="T64" i="8" s="1"/>
  <c r="R64" i="8"/>
  <c r="H64" i="8"/>
  <c r="S63" i="8"/>
  <c r="T63" i="8" s="1"/>
  <c r="R63" i="8"/>
  <c r="H63" i="8"/>
  <c r="S62" i="8"/>
  <c r="T62" i="8" s="1"/>
  <c r="R62" i="8"/>
  <c r="H62" i="8"/>
  <c r="S61" i="8"/>
  <c r="T61" i="8" s="1"/>
  <c r="R61" i="8"/>
  <c r="H61" i="8"/>
  <c r="S60" i="8"/>
  <c r="T60" i="8" s="1"/>
  <c r="R60" i="8"/>
  <c r="H60" i="8"/>
  <c r="S56" i="8"/>
  <c r="T56" i="8" s="1"/>
  <c r="R56" i="8"/>
  <c r="H56" i="8"/>
  <c r="S55" i="8"/>
  <c r="T55" i="8" s="1"/>
  <c r="R55" i="8"/>
  <c r="H55" i="8"/>
  <c r="S54" i="8"/>
  <c r="T54" i="8" s="1"/>
  <c r="R54" i="8"/>
  <c r="H54" i="8"/>
  <c r="S53" i="8"/>
  <c r="T53" i="8" s="1"/>
  <c r="R53" i="8"/>
  <c r="H53" i="8"/>
  <c r="S52" i="8"/>
  <c r="T52" i="8" s="1"/>
  <c r="R52" i="8"/>
  <c r="H52" i="8"/>
  <c r="S48" i="8"/>
  <c r="T48" i="8" s="1"/>
  <c r="R48" i="8"/>
  <c r="H48" i="8"/>
  <c r="S47" i="8"/>
  <c r="T47" i="8" s="1"/>
  <c r="R47" i="8"/>
  <c r="H47" i="8"/>
  <c r="S46" i="8"/>
  <c r="T46" i="8" s="1"/>
  <c r="R46" i="8"/>
  <c r="H46" i="8"/>
  <c r="S45" i="8"/>
  <c r="T45" i="8" s="1"/>
  <c r="R45" i="8"/>
  <c r="H45" i="8"/>
  <c r="S44" i="8"/>
  <c r="T44" i="8" s="1"/>
  <c r="R44" i="8"/>
  <c r="H44" i="8"/>
  <c r="S43" i="8"/>
  <c r="T43" i="8" s="1"/>
  <c r="R43" i="8"/>
  <c r="H43" i="8"/>
  <c r="S42" i="8"/>
  <c r="T42" i="8" s="1"/>
  <c r="R42" i="8"/>
  <c r="H42" i="8"/>
  <c r="R17" i="8"/>
  <c r="S17" i="8" s="1"/>
  <c r="Q17" i="8"/>
  <c r="P15" i="8"/>
  <c r="O15" i="8"/>
  <c r="N15" i="8"/>
  <c r="M15" i="8"/>
  <c r="L15" i="8"/>
  <c r="K15" i="8"/>
  <c r="J15" i="8"/>
  <c r="I15" i="8"/>
  <c r="H15" i="8"/>
  <c r="R14" i="8"/>
  <c r="S14" i="8" s="1"/>
  <c r="Q14" i="8"/>
  <c r="R13" i="8"/>
  <c r="S13" i="8" s="1"/>
  <c r="Q13" i="8"/>
  <c r="R12" i="8"/>
  <c r="S12" i="8" s="1"/>
  <c r="Q12" i="8"/>
  <c r="R11" i="8"/>
  <c r="S11" i="8" s="1"/>
  <c r="Q11" i="8"/>
  <c r="R10" i="8"/>
  <c r="S10" i="8" s="1"/>
  <c r="Q10" i="8"/>
  <c r="R9" i="8"/>
  <c r="S9" i="8" s="1"/>
  <c r="Q9" i="8"/>
  <c r="Q15" i="8" l="1"/>
  <c r="R15" i="8"/>
  <c r="S15" i="8" s="1"/>
  <c r="N82" i="5" l="1"/>
  <c r="O82" i="5" s="1"/>
  <c r="N81" i="5"/>
  <c r="O81" i="5" s="1"/>
  <c r="N80" i="5"/>
  <c r="O80" i="5" s="1"/>
  <c r="N79" i="5"/>
  <c r="O79" i="5" s="1"/>
  <c r="N78" i="5"/>
  <c r="O78" i="5" s="1"/>
  <c r="N76" i="5"/>
  <c r="O76" i="5" s="1"/>
  <c r="N75" i="5"/>
  <c r="O75" i="5" s="1"/>
  <c r="N74" i="5"/>
  <c r="O74" i="5" s="1"/>
  <c r="N73" i="5"/>
  <c r="O73" i="5" s="1"/>
  <c r="N72" i="5"/>
  <c r="O72" i="5" s="1"/>
  <c r="N71" i="5"/>
  <c r="O71" i="5" s="1"/>
  <c r="N70" i="5"/>
  <c r="O70" i="5" s="1"/>
  <c r="M15" i="5"/>
  <c r="M17" i="5" s="1"/>
  <c r="L15" i="5"/>
  <c r="L17" i="5" s="1"/>
  <c r="K15" i="5"/>
  <c r="K17" i="5" s="1"/>
  <c r="J15" i="5"/>
  <c r="J17" i="5" s="1"/>
  <c r="I15" i="5"/>
  <c r="I17" i="5" s="1"/>
  <c r="H15" i="5"/>
  <c r="H17" i="5" s="1"/>
  <c r="G15" i="5"/>
  <c r="G17" i="5" s="1"/>
  <c r="F15" i="5"/>
  <c r="F17" i="5" s="1"/>
  <c r="E15" i="5"/>
  <c r="E17" i="5" s="1"/>
  <c r="N14" i="5"/>
  <c r="O14" i="5" s="1"/>
  <c r="N13" i="5"/>
  <c r="O13" i="5" s="1"/>
  <c r="N12" i="5"/>
  <c r="O12" i="5" s="1"/>
  <c r="N11" i="5"/>
  <c r="O11" i="5" s="1"/>
  <c r="N10" i="5"/>
  <c r="O10" i="5" s="1"/>
  <c r="P42" i="4"/>
  <c r="O15" i="3" l="1"/>
  <c r="L77" i="5"/>
  <c r="F77" i="5"/>
  <c r="G77" i="5"/>
  <c r="E77" i="5"/>
  <c r="N77" i="5"/>
  <c r="O77" i="5"/>
  <c r="M77" i="5"/>
  <c r="H77" i="5"/>
  <c r="I77" i="5"/>
  <c r="J77" i="5"/>
  <c r="K77" i="5"/>
</calcChain>
</file>

<file path=xl/sharedStrings.xml><?xml version="1.0" encoding="utf-8"?>
<sst xmlns="http://schemas.openxmlformats.org/spreadsheetml/2006/main" count="709" uniqueCount="263">
  <si>
    <t>KENDRIYA VIDYALAYA BABINA CANTT</t>
  </si>
  <si>
    <t>Name of KV</t>
  </si>
  <si>
    <t>Total No. of students Appeared</t>
  </si>
  <si>
    <t>Total No. of students Passed</t>
  </si>
  <si>
    <t>Pass Percentage</t>
  </si>
  <si>
    <t>BABINA CANTT</t>
  </si>
  <si>
    <t>P.I.</t>
  </si>
  <si>
    <t>Stream</t>
  </si>
  <si>
    <t>Science</t>
  </si>
  <si>
    <t>Commerce</t>
  </si>
  <si>
    <t>PRIYANSHU AGARWAL</t>
  </si>
  <si>
    <t>MEHAK MANSOORI</t>
  </si>
  <si>
    <t>SUMIT YADAV</t>
  </si>
  <si>
    <t>KENDRIYA VIDYALAYA BABAINA CANTT</t>
  </si>
  <si>
    <t>CLASS X RESULT 2018</t>
  </si>
  <si>
    <t>Total Appeared</t>
  </si>
  <si>
    <t>Total Passed</t>
  </si>
  <si>
    <t xml:space="preserve"> Compartment</t>
  </si>
  <si>
    <t>Overall Pass Percentage</t>
  </si>
  <si>
    <t>33 to 44.9%</t>
  </si>
  <si>
    <t>45 to 59.9%</t>
  </si>
  <si>
    <t>60 to 74.9%</t>
  </si>
  <si>
    <t>75 to 89.9%</t>
  </si>
  <si>
    <t>90 to 100%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</si>
  <si>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</si>
  <si>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</si>
  <si>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</si>
  <si>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</si>
  <si>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</si>
  <si>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</si>
  <si>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</si>
  <si>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</si>
  <si>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</si>
  <si>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Grades</t>
  </si>
  <si>
    <t>NxW</t>
  </si>
  <si>
    <t>PI</t>
  </si>
  <si>
    <t>Mean</t>
  </si>
  <si>
    <t>School PI: 56.08</t>
  </si>
  <si>
    <t>SUBJECT WISE RESULT</t>
  </si>
  <si>
    <t>Code</t>
  </si>
  <si>
    <t>Subject</t>
  </si>
  <si>
    <t>33-44</t>
  </si>
  <si>
    <t>45-59</t>
  </si>
  <si>
    <t>60-74</t>
  </si>
  <si>
    <t>75-89</t>
  </si>
  <si>
    <t>90-100</t>
  </si>
  <si>
    <t>Functional Elective</t>
  </si>
  <si>
    <t>Hindi Elective</t>
  </si>
  <si>
    <t>Mathematics</t>
  </si>
  <si>
    <t>SCIENCE</t>
  </si>
  <si>
    <t>SOCIAL SCIENCE</t>
  </si>
  <si>
    <t>CLASS XII RESULT 2017-18</t>
  </si>
  <si>
    <t>Fail and Comp</t>
  </si>
  <si>
    <t>School PI: 70.31</t>
  </si>
  <si>
    <t xml:space="preserve"> </t>
  </si>
  <si>
    <t>Appeared</t>
  </si>
  <si>
    <t>Passed</t>
  </si>
  <si>
    <t>Abst</t>
  </si>
  <si>
    <t>Pass %</t>
  </si>
  <si>
    <t>0-32.9</t>
  </si>
  <si>
    <t>33-44.9</t>
  </si>
  <si>
    <t>45-59.9</t>
  </si>
  <si>
    <t>60-74.9</t>
  </si>
  <si>
    <t>75-89.9</t>
  </si>
  <si>
    <t>Grade count</t>
  </si>
  <si>
    <t>Subject wise result</t>
  </si>
  <si>
    <t>%</t>
  </si>
  <si>
    <t>0-33</t>
  </si>
  <si>
    <t>FUNCTIONAL ENGLISH</t>
  </si>
  <si>
    <t>HINDI ELECTIVE</t>
  </si>
  <si>
    <t>MATHEMATICS</t>
  </si>
  <si>
    <t>SST</t>
  </si>
  <si>
    <t>School result CLASS X 2019</t>
  </si>
  <si>
    <t xml:space="preserve"> KENDRIYA VIDYALAYA BABINA CANTT JHANSI UP </t>
  </si>
  <si>
    <t>Year: 2019</t>
  </si>
  <si>
    <t>School Code: 08554</t>
  </si>
  <si>
    <t>SCHOOL RESULT</t>
  </si>
  <si>
    <t>Total Fail</t>
  </si>
  <si>
    <t>Total Compartment</t>
  </si>
  <si>
    <t>Overall Pass%</t>
  </si>
  <si>
    <t>Class XII Science Stream</t>
  </si>
  <si>
    <t>Class XII Commerce Stream</t>
  </si>
  <si>
    <t>Class XII Humanities Stream</t>
  </si>
  <si>
    <t>Class XII All Streams</t>
  </si>
  <si>
    <t>SUBJECT-WISE</t>
  </si>
  <si>
    <t>NXW</t>
  </si>
  <si>
    <t>HISTORY</t>
  </si>
  <si>
    <t>GEOGRAPHY</t>
  </si>
  <si>
    <t>ECONOMICS</t>
  </si>
  <si>
    <t>PHYSICS</t>
  </si>
  <si>
    <t>CHEMISTRY</t>
  </si>
  <si>
    <t>BIOLOGY</t>
  </si>
  <si>
    <t>PHYSICAL EDUCATION</t>
  </si>
  <si>
    <t>BUSINESS STUDIES</t>
  </si>
  <si>
    <t>ACCOUNTANCY</t>
  </si>
  <si>
    <t>INFORMATICS PRACTICE</t>
  </si>
  <si>
    <t>COMPUTER SCIENCE</t>
  </si>
  <si>
    <t>ENGLISH CORE</t>
  </si>
  <si>
    <t>HINDI CORE</t>
  </si>
  <si>
    <t>Total</t>
  </si>
  <si>
    <t>LIST OF TOPPERS-SCIENCE STREAM</t>
  </si>
  <si>
    <t>LIST OF TOPPERS-COMMERCE STREAM</t>
  </si>
  <si>
    <t>LIST OF TOPPERS-HUMANITIES STREAM</t>
  </si>
  <si>
    <t>Position</t>
  </si>
  <si>
    <t>Name of students</t>
  </si>
  <si>
    <t>Marks Obtained</t>
  </si>
  <si>
    <t>Percentage of Marks</t>
  </si>
  <si>
    <t>DHRUV JAIN</t>
  </si>
  <si>
    <t>YASH MITTAL</t>
  </si>
  <si>
    <t>SHIMPI SINGH</t>
  </si>
  <si>
    <t>DESHNA JAIN</t>
  </si>
  <si>
    <t>ANU SAHU</t>
  </si>
  <si>
    <t>SANKET</t>
  </si>
  <si>
    <t>VISHAL PATHAK</t>
  </si>
  <si>
    <t>SHUBHI GUPTA</t>
  </si>
  <si>
    <t>SHYAMLI YEDE</t>
  </si>
  <si>
    <t>KRISHNA BAHADUR</t>
  </si>
  <si>
    <t>ARPNA YADAV</t>
  </si>
  <si>
    <t>SHABNAM BANO</t>
  </si>
  <si>
    <t>RESULT OF CLASS X SESSION 2019-20</t>
  </si>
  <si>
    <t xml:space="preserve">SCHOOL RESULT </t>
  </si>
  <si>
    <t>NAME OF SCHOOL</t>
  </si>
  <si>
    <t>APPEARED</t>
  </si>
  <si>
    <t>PASSED</t>
  </si>
  <si>
    <t>PASS%</t>
  </si>
  <si>
    <t>SUBJECT</t>
  </si>
  <si>
    <t>ENGLISH</t>
  </si>
  <si>
    <t>HINDI</t>
  </si>
  <si>
    <t>TOTAL (N)</t>
  </si>
  <si>
    <t>WEIGHTAGE (W)</t>
  </si>
  <si>
    <t>STREAM WISE RESULT OF CLASS XII (SESSION 2019-20)</t>
  </si>
  <si>
    <t>TOTAL NO OF STUDENTS</t>
  </si>
  <si>
    <t xml:space="preserve"> PASSED</t>
  </si>
  <si>
    <t>PASS %</t>
  </si>
  <si>
    <t xml:space="preserve">STREAM </t>
  </si>
  <si>
    <t>COMMERCE</t>
  </si>
  <si>
    <t>HUMANITIES</t>
  </si>
  <si>
    <t>5 SCHOOL TOPPERS</t>
  </si>
  <si>
    <t>NAME OF STUDENTS</t>
  </si>
  <si>
    <t>STREAM</t>
  </si>
  <si>
    <t>ADITYA KULSHRESTHA</t>
  </si>
  <si>
    <t>MAYANK JAIN</t>
  </si>
  <si>
    <t>SIDDHI DUBEY</t>
  </si>
  <si>
    <t>SAYYAM JAIN</t>
  </si>
  <si>
    <t>SAKSHI</t>
  </si>
  <si>
    <t>STREAM WISE TOPPERS</t>
  </si>
  <si>
    <t>ILMA ATTAR</t>
  </si>
  <si>
    <t>SNEHA YADAV</t>
  </si>
  <si>
    <t>JAIPAL AHIRWAR</t>
  </si>
  <si>
    <t>TANIA KHATOON</t>
  </si>
  <si>
    <t>CALCULATION OF PERFORMANCE INDEX</t>
  </si>
  <si>
    <t>(SUBJECT-WISE)</t>
  </si>
  <si>
    <t>NAME OF TEACHERS</t>
  </si>
  <si>
    <t>SUMIT KUMAR SAHU</t>
  </si>
  <si>
    <t>RAMESH CHANDRA</t>
  </si>
  <si>
    <t>GARIMA TRIVEDI</t>
  </si>
  <si>
    <t>B M AHIRWAR</t>
  </si>
  <si>
    <t>VANDANA MISHRA</t>
  </si>
  <si>
    <t>AMARPAL SINGH</t>
  </si>
  <si>
    <t>BUSINESS STUDY</t>
  </si>
  <si>
    <t>PANKAJ VERMA</t>
  </si>
  <si>
    <t>SUSHMITA SINGH</t>
  </si>
  <si>
    <t>SABITA SHARMA</t>
  </si>
  <si>
    <t>J K KHARE</t>
  </si>
  <si>
    <t>RAMANUJ CHATURVEDI</t>
  </si>
  <si>
    <t>SHAILENDRA SINGH</t>
  </si>
  <si>
    <t>KARAN KUMAR SINGH</t>
  </si>
  <si>
    <t>NEELESH RAIKWAR</t>
  </si>
  <si>
    <t>NIKHIL YADAV</t>
  </si>
  <si>
    <t>VISHAL KUMAR</t>
  </si>
  <si>
    <t>PINDI LIKITHA</t>
  </si>
  <si>
    <t>SESSION</t>
  </si>
  <si>
    <t xml:space="preserve">CLASS XII </t>
  </si>
  <si>
    <t xml:space="preserve">KENDRIYA VIDYALAYA BABINA CANTT </t>
  </si>
  <si>
    <t>COMPARATIVE ANALYSIS OF LAST 5 YEARS</t>
  </si>
  <si>
    <t>CLASS X</t>
  </si>
  <si>
    <t>CLASS-XII</t>
  </si>
  <si>
    <t>Class / Stream</t>
  </si>
  <si>
    <t>No. of students</t>
  </si>
  <si>
    <t>Pass%</t>
  </si>
  <si>
    <t>Number of Grades (Considering only 5 main academic subjects excluding Phy. Edn.)</t>
  </si>
  <si>
    <t>App</t>
  </si>
  <si>
    <t>Pass</t>
  </si>
  <si>
    <t>Comp</t>
  </si>
  <si>
    <t>Fail</t>
  </si>
  <si>
    <t>Class XII - All</t>
  </si>
  <si>
    <t>STREAM WISE RESULT OF CLASS XII (SESSION 2021-2022)</t>
  </si>
  <si>
    <t>Humanities</t>
  </si>
  <si>
    <t>Class</t>
  </si>
  <si>
    <t>Class X</t>
  </si>
  <si>
    <t>OVERALL RESULT OF CLASS X (SESSION 2021-2022)</t>
  </si>
  <si>
    <t>Name of the student</t>
  </si>
  <si>
    <t>Marks in %</t>
  </si>
  <si>
    <t>VEDIKA VISHWAKARMA</t>
  </si>
  <si>
    <t>AYUSH KUMAR</t>
  </si>
  <si>
    <t>RAJ YADAV</t>
  </si>
  <si>
    <t>ALOK MISHRA</t>
  </si>
  <si>
    <t>DARSH JAIN</t>
  </si>
  <si>
    <t>JUHI SINGH</t>
  </si>
  <si>
    <t>PUSHPENDRA RAIKWAR</t>
  </si>
  <si>
    <t>LIST OF 5 TOPPERS</t>
  </si>
  <si>
    <t>AISSE  CLASS X RESULT (2022-23)</t>
  </si>
  <si>
    <t>SCHOOL NAME</t>
  </si>
  <si>
    <t>REGISTERED</t>
  </si>
  <si>
    <t>ABSENT</t>
  </si>
  <si>
    <t>COMPARTMENT</t>
  </si>
  <si>
    <t>ESSENTIAL REPEAT</t>
  </si>
  <si>
    <t>D</t>
  </si>
  <si>
    <t>K V BABINA CANTT</t>
  </si>
  <si>
    <t>SCHOOL RESULT AISSE 2022-23</t>
  </si>
  <si>
    <t xml:space="preserve">SUBJECT WISE ANALYSIS </t>
  </si>
  <si>
    <t>S.NO</t>
  </si>
  <si>
    <t>TOTAL STUDENTS</t>
  </si>
  <si>
    <t>APPEARED STUDENTS</t>
  </si>
  <si>
    <t>FAILED</t>
  </si>
  <si>
    <t>TOTAL</t>
  </si>
  <si>
    <t>MATHS (STD)</t>
  </si>
  <si>
    <t>MATHS (BASIC)</t>
  </si>
  <si>
    <t>SO SCIENCE</t>
  </si>
  <si>
    <t>OVER ALL MATHS</t>
  </si>
  <si>
    <t>AISSCE RESULT CLASS XII  (2022-23)</t>
  </si>
  <si>
    <t>HUMM</t>
  </si>
  <si>
    <t>RESULT AISSCE SUBJECT WISE 2022-23 (SCIENCE STREAM)</t>
  </si>
  <si>
    <t>S.NO.</t>
  </si>
  <si>
    <t>SUBJECT TEACHER</t>
  </si>
  <si>
    <t>TOTAL NO. OF STUDENTS</t>
  </si>
  <si>
    <t>FAIL</t>
  </si>
  <si>
    <t>MRS SABITA SHARMA</t>
  </si>
  <si>
    <t>MR AMARPAL SINGH</t>
  </si>
  <si>
    <t>MATHS</t>
  </si>
  <si>
    <t>MR RAMESH CHAND</t>
  </si>
  <si>
    <t>MR B M AHIRWAR</t>
  </si>
  <si>
    <t>DR M S MEENA</t>
  </si>
  <si>
    <t>VACANT</t>
  </si>
  <si>
    <t>COMPUTER SC</t>
  </si>
  <si>
    <t>MR SUMIT SAHU</t>
  </si>
  <si>
    <t>RESULT AISSCE SUBJECT WISE 2022-23 (COMMERCE STREAM)</t>
  </si>
  <si>
    <t>ACCOUNTS</t>
  </si>
  <si>
    <t>MR PANKAJ VERMA</t>
  </si>
  <si>
    <t>MR AMAR SINGH</t>
  </si>
  <si>
    <t>RESULT AISSCE SUBJECT WISE 2022-23 HUMANITIES</t>
  </si>
  <si>
    <t>MR RAMANUJ CHATURVEDI</t>
  </si>
  <si>
    <t>MS SARIKA GUPTA</t>
  </si>
  <si>
    <t>SCHOOL TOPPERS SCHOOL WISE</t>
  </si>
  <si>
    <t>HUMMANITIES</t>
  </si>
  <si>
    <t>NAME</t>
  </si>
  <si>
    <t>SIMRAN JAIN</t>
  </si>
  <si>
    <t>HUM</t>
  </si>
  <si>
    <t>SANSKAR BAMRELA</t>
  </si>
  <si>
    <t>SAKSHAM JAIN</t>
  </si>
  <si>
    <t>DIKSHA YADAV</t>
  </si>
  <si>
    <t>COMM</t>
  </si>
  <si>
    <t>NIVYA</t>
  </si>
  <si>
    <t>KANCHI SAHU</t>
  </si>
  <si>
    <t>JAI PATHAK</t>
  </si>
  <si>
    <t>ANUSHKA YADAV</t>
  </si>
  <si>
    <t>SUDESHNA S</t>
  </si>
  <si>
    <t>CLASS X TOPPERS</t>
  </si>
  <si>
    <t>MONU KORI</t>
  </si>
  <si>
    <t>ANUSHKA SENGAR</t>
  </si>
  <si>
    <t>AASNA  BHADAURIYA</t>
  </si>
  <si>
    <t>KRISH DEEP RAI</t>
  </si>
  <si>
    <t>SAYUJYA S PILLAI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</si>
</sst>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6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b/>
      <u/>
      <sz val="20"/>
      <name val="Arial"/>
      <family val="2"/>
    </font>
    <font>
      <b/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sz val="16"/>
      <name val="Arial"/>
      <family val="2"/>
    </font>
    <font>
      <sz val="18"/>
      <name val="Arial"/>
      <family val="2"/>
    </font>
    <font>
      <sz val="18"/>
      <color theme="1"/>
      <name val="Bookman Old Style"/>
      <family val="1"/>
    </font>
    <font>
      <b/>
      <sz val="10"/>
      <name val="Arial"/>
      <family val="2"/>
    </font>
    <font>
      <sz val="16"/>
      <color theme="1"/>
      <name val="Bookman Old Style"/>
      <family val="1"/>
    </font>
    <font>
      <i/>
      <sz val="16"/>
      <color theme="1"/>
      <name val="Bookman Old Style"/>
      <family val="1"/>
    </font>
    <font>
      <i/>
      <sz val="18"/>
      <color theme="1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0"/>
      <color theme="1"/>
      <name val="Lucida Bright"/>
      <family val="1"/>
    </font>
    <font>
      <sz val="12"/>
      <color theme="1"/>
      <name val="Bookman Old Style"/>
      <family val="1"/>
    </font>
    <font>
      <sz val="16"/>
      <color rgb="FF000000"/>
      <name val="Rockwell"/>
    </font>
    <font>
      <sz val="18"/>
      <color rgb="FFFFFFFF"/>
      <name val="Rockwell"/>
      <family val="1"/>
    </font>
    <font>
      <sz val="16"/>
      <color rgb="FF000000"/>
      <name val="Rockwell"/>
      <family val="1"/>
    </font>
    <font>
      <b/>
      <u/>
      <sz val="20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2A6A6"/>
      </left>
      <right style="thin">
        <color rgb="FFD2A6A6"/>
      </right>
      <top style="thin">
        <color rgb="FFD2A6A6"/>
      </top>
      <bottom style="thin">
        <color rgb="FFD2A6A6"/>
      </bottom>
      <diagonal/>
    </border>
    <border>
      <left style="thin">
        <color rgb="FFD2A6A6"/>
      </left>
      <right style="thin">
        <color rgb="FFD2A6A6"/>
      </right>
      <top style="thin">
        <color rgb="FFD2A6A6"/>
      </top>
      <bottom/>
      <diagonal/>
    </border>
    <border>
      <left style="thin">
        <color rgb="FFD2A6A6"/>
      </left>
      <right style="thin">
        <color rgb="FFD2A6A6"/>
      </right>
      <top/>
      <bottom style="thin">
        <color rgb="FFD2A6A6"/>
      </bottom>
      <diagonal/>
    </border>
    <border>
      <left style="thin">
        <color rgb="FFD2A6A6"/>
      </left>
      <right/>
      <top style="thin">
        <color rgb="FFD2A6A6"/>
      </top>
      <bottom style="thin">
        <color rgb="FFD2A6A6"/>
      </bottom>
      <diagonal/>
    </border>
    <border>
      <left/>
      <right/>
      <top style="thin">
        <color rgb="FFD2A6A6"/>
      </top>
      <bottom style="thin">
        <color rgb="FFD2A6A6"/>
      </bottom>
      <diagonal/>
    </border>
    <border>
      <left/>
      <right style="thin">
        <color rgb="FFD2A6A6"/>
      </right>
      <top style="thin">
        <color rgb="FFD2A6A6"/>
      </top>
      <bottom style="thin">
        <color rgb="FFD2A6A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/>
    <xf numFmtId="0" fontId="1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0" xfId="0" applyFont="1"/>
    <xf numFmtId="0" fontId="14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2" fontId="1" fillId="0" borderId="0" xfId="0" applyNumberFormat="1" applyFont="1"/>
    <xf numFmtId="0" fontId="15" fillId="0" borderId="0" xfId="0" applyFont="1"/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4" fillId="0" borderId="3" xfId="0" applyFont="1" applyBorder="1"/>
    <xf numFmtId="0" fontId="24" fillId="0" borderId="1" xfId="0" applyFont="1" applyBorder="1"/>
    <xf numFmtId="0" fontId="25" fillId="0" borderId="1" xfId="0" applyFont="1" applyBorder="1"/>
    <xf numFmtId="0" fontId="26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7" fillId="0" borderId="1" xfId="0" applyFont="1" applyBorder="1"/>
    <xf numFmtId="0" fontId="28" fillId="0" borderId="13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31" fillId="0" borderId="0" xfId="0" applyFont="1" applyBorder="1" applyAlignment="1">
      <alignment vertical="center"/>
    </xf>
    <xf numFmtId="0" fontId="0" fillId="0" borderId="0" xfId="0" applyBorder="1"/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34" fillId="0" borderId="1" xfId="0" applyFont="1" applyBorder="1"/>
    <xf numFmtId="0" fontId="24" fillId="0" borderId="0" xfId="0" applyFont="1" applyAlignment="1">
      <alignment horizontal="center"/>
    </xf>
    <xf numFmtId="0" fontId="32" fillId="0" borderId="1" xfId="0" applyFont="1" applyFill="1" applyBorder="1"/>
    <xf numFmtId="0" fontId="34" fillId="0" borderId="1" xfId="0" applyFont="1" applyFill="1" applyBorder="1"/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2" fontId="29" fillId="0" borderId="15" xfId="0" applyNumberFormat="1" applyFont="1" applyBorder="1" applyAlignment="1">
      <alignment horizontal="center" vertical="center"/>
    </xf>
    <xf numFmtId="0" fontId="35" fillId="0" borderId="1" xfId="0" applyFont="1" applyBorder="1"/>
    <xf numFmtId="2" fontId="29" fillId="0" borderId="16" xfId="0" applyNumberFormat="1" applyFont="1" applyBorder="1" applyAlignment="1">
      <alignment horizontal="center" vertical="center"/>
    </xf>
    <xf numFmtId="0" fontId="35" fillId="0" borderId="1" xfId="0" applyFont="1" applyFill="1" applyBorder="1"/>
    <xf numFmtId="0" fontId="28" fillId="0" borderId="17" xfId="0" applyFont="1" applyBorder="1" applyAlignment="1">
      <alignment horizontal="center" vertical="center"/>
    </xf>
    <xf numFmtId="2" fontId="29" fillId="0" borderId="18" xfId="0" applyNumberFormat="1" applyFont="1" applyBorder="1" applyAlignment="1">
      <alignment horizontal="center" vertical="center"/>
    </xf>
    <xf numFmtId="0" fontId="27" fillId="0" borderId="0" xfId="0" applyFont="1" applyBorder="1"/>
    <xf numFmtId="0" fontId="24" fillId="0" borderId="0" xfId="0" applyFont="1" applyBorder="1"/>
    <xf numFmtId="0" fontId="25" fillId="0" borderId="0" xfId="0" applyFont="1" applyBorder="1"/>
    <xf numFmtId="0" fontId="26" fillId="0" borderId="0" xfId="0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38" fillId="0" borderId="20" xfId="0" applyFont="1" applyBorder="1" applyAlignment="1">
      <alignment horizontal="center" vertical="center" wrapText="1" readingOrder="1"/>
    </xf>
    <xf numFmtId="0" fontId="38" fillId="0" borderId="20" xfId="0" applyFont="1" applyBorder="1" applyAlignment="1">
      <alignment horizontal="left" vertical="center" wrapText="1" readingOrder="1"/>
    </xf>
    <xf numFmtId="0" fontId="38" fillId="0" borderId="20" xfId="0" applyFont="1" applyBorder="1" applyAlignment="1">
      <alignment horizontal="right" vertical="center" wrapText="1" readingOrder="1"/>
    </xf>
    <xf numFmtId="0" fontId="39" fillId="0" borderId="0" xfId="0" applyFont="1" applyAlignment="1">
      <alignment horizontal="left" readingOrder="1"/>
    </xf>
    <xf numFmtId="0" fontId="40" fillId="0" borderId="20" xfId="0" applyFont="1" applyBorder="1" applyAlignment="1">
      <alignment horizontal="center" vertical="center" wrapText="1" readingOrder="1"/>
    </xf>
    <xf numFmtId="0" fontId="40" fillId="0" borderId="20" xfId="0" applyFont="1" applyBorder="1" applyAlignment="1">
      <alignment horizontal="left" vertical="center" wrapText="1" readingOrder="1"/>
    </xf>
    <xf numFmtId="0" fontId="40" fillId="0" borderId="20" xfId="0" applyFont="1" applyBorder="1" applyAlignment="1">
      <alignment horizontal="right" vertical="center" wrapText="1" readingOrder="1"/>
    </xf>
    <xf numFmtId="0" fontId="40" fillId="0" borderId="20" xfId="0" applyFont="1" applyBorder="1" applyAlignment="1">
      <alignment horizontal="left" wrapText="1" readingOrder="1"/>
    </xf>
    <xf numFmtId="0" fontId="41" fillId="0" borderId="0" xfId="0" applyFont="1"/>
    <xf numFmtId="0" fontId="0" fillId="0" borderId="1" xfId="0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1" fillId="0" borderId="4" xfId="0" applyFont="1" applyBorder="1" applyAlignment="1">
      <alignment horizontal="center"/>
    </xf>
    <xf numFmtId="0" fontId="35" fillId="0" borderId="1" xfId="0" applyFont="1" applyFill="1" applyBorder="1" applyAlignment="1">
      <alignment horizontal="left" vertical="center" wrapText="1"/>
    </xf>
    <xf numFmtId="0" fontId="38" fillId="0" borderId="21" xfId="0" applyFont="1" applyBorder="1" applyAlignment="1">
      <alignment horizontal="center" vertical="center" wrapText="1" readingOrder="1"/>
    </xf>
    <xf numFmtId="0" fontId="38" fillId="0" borderId="22" xfId="0" applyFont="1" applyBorder="1" applyAlignment="1">
      <alignment horizontal="center" vertical="center" wrapText="1" readingOrder="1"/>
    </xf>
    <xf numFmtId="0" fontId="38" fillId="0" borderId="23" xfId="0" applyFont="1" applyBorder="1" applyAlignment="1">
      <alignment horizontal="center" vertical="center" wrapText="1" readingOrder="1"/>
    </xf>
    <xf numFmtId="0" fontId="38" fillId="0" borderId="24" xfId="0" applyFont="1" applyBorder="1" applyAlignment="1">
      <alignment horizontal="center" vertical="center" wrapText="1" readingOrder="1"/>
    </xf>
    <xf numFmtId="0" fontId="38" fillId="0" borderId="25" xfId="0" applyFont="1" applyBorder="1" applyAlignment="1">
      <alignment horizontal="center" vertical="center" wrapText="1" readingOrder="1"/>
    </xf>
    <xf numFmtId="0" fontId="40" fillId="0" borderId="21" xfId="0" applyFont="1" applyBorder="1" applyAlignment="1">
      <alignment horizontal="center" vertical="center" wrapText="1" readingOrder="1"/>
    </xf>
    <xf numFmtId="0" fontId="40" fillId="0" borderId="22" xfId="0" applyFont="1" applyBorder="1" applyAlignment="1">
      <alignment horizontal="center" vertical="center" wrapText="1" readingOrder="1"/>
    </xf>
    <xf numFmtId="0" fontId="40" fillId="0" borderId="23" xfId="0" applyFont="1" applyBorder="1" applyAlignment="1">
      <alignment horizontal="center" vertical="center" wrapText="1" readingOrder="1"/>
    </xf>
    <xf numFmtId="0" fontId="40" fillId="0" borderId="24" xfId="0" applyFont="1" applyBorder="1" applyAlignment="1">
      <alignment horizontal="center" vertical="center" wrapText="1" readingOrder="1"/>
    </xf>
    <xf numFmtId="0" fontId="40" fillId="0" borderId="25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2" fillId="0" borderId="1" xfId="0" applyFont="1" applyFill="1" applyBorder="1"/>
    <xf numFmtId="0" fontId="4" fillId="0" borderId="1" xfId="0" applyFont="1" applyBorder="1" applyAlignment="1">
      <alignment horizontal="center" wrapText="1"/>
    </xf>
    <xf numFmtId="0" fontId="4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/>
    <xf numFmtId="0" fontId="4" fillId="0" borderId="4" xfId="0" applyFont="1" applyBorder="1" applyAlignment="1"/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/>
    <xf numFmtId="0" fontId="43" fillId="0" borderId="0" xfId="0" applyFont="1" applyAlignment="1"/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/>
    <xf numFmtId="0" fontId="4" fillId="0" borderId="37" xfId="0" applyFont="1" applyBorder="1" applyAlignment="1">
      <alignment horizontal="center"/>
    </xf>
    <xf numFmtId="0" fontId="4" fillId="0" borderId="33" xfId="0" applyFont="1" applyFill="1" applyBorder="1"/>
    <xf numFmtId="0" fontId="4" fillId="0" borderId="34" xfId="0" applyFont="1" applyFill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30" xfId="0" applyFont="1" applyBorder="1" applyAlignment="1">
      <alignment wrapText="1"/>
    </xf>
    <xf numFmtId="0" fontId="44" fillId="0" borderId="31" xfId="0" applyFont="1" applyBorder="1" applyAlignment="1">
      <alignment horizontal="center" wrapText="1"/>
    </xf>
    <xf numFmtId="0" fontId="44" fillId="0" borderId="32" xfId="0" applyFont="1" applyBorder="1" applyAlignment="1">
      <alignment horizontal="center" wrapText="1"/>
    </xf>
    <xf numFmtId="0" fontId="45" fillId="0" borderId="0" xfId="0" applyFont="1" applyAlignment="1">
      <alignment horizontal="left"/>
    </xf>
    <xf numFmtId="0" fontId="46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wrapText="1"/>
    </xf>
    <xf numFmtId="0" fontId="45" fillId="0" borderId="4" xfId="0" applyFont="1" applyBorder="1" applyAlignment="1">
      <alignment horizontal="left"/>
    </xf>
    <xf numFmtId="0" fontId="46" fillId="0" borderId="1" xfId="0" applyFont="1" applyBorder="1" applyAlignment="1">
      <alignment horizontal="center"/>
    </xf>
    <xf numFmtId="0" fontId="46" fillId="0" borderId="1" xfId="0" applyFont="1" applyBorder="1"/>
    <xf numFmtId="0" fontId="44" fillId="0" borderId="1" xfId="0" applyFont="1" applyBorder="1" applyAlignment="1">
      <alignment horizontal="center"/>
    </xf>
    <xf numFmtId="0" fontId="44" fillId="0" borderId="1" xfId="0" applyFont="1" applyBorder="1"/>
    <xf numFmtId="0" fontId="44" fillId="0" borderId="2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wrapText="1"/>
    </xf>
    <xf numFmtId="0" fontId="44" fillId="0" borderId="31" xfId="0" applyFont="1" applyBorder="1" applyAlignment="1">
      <alignment wrapText="1"/>
    </xf>
    <xf numFmtId="0" fontId="44" fillId="0" borderId="32" xfId="0" applyFont="1" applyBorder="1" applyAlignment="1">
      <alignment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wrapText="1"/>
    </xf>
    <xf numFmtId="0" fontId="44" fillId="0" borderId="1" xfId="0" applyFont="1" applyFill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A40" workbookViewId="0">
      <selection activeCell="M52" sqref="M52"/>
    </sheetView>
  </sheetViews>
  <sheetFormatPr defaultRowHeight="15" x14ac:dyDescent="0.25"/>
  <cols>
    <col min="1" max="1" width="10.28515625" customWidth="1"/>
    <col min="2" max="2" width="14.42578125" customWidth="1"/>
  </cols>
  <sheetData>
    <row r="1" spans="1:22" x14ac:dyDescent="0.25">
      <c r="A1" t="s">
        <v>13</v>
      </c>
    </row>
    <row r="2" spans="1:22" x14ac:dyDescent="0.25">
      <c r="A2" t="s">
        <v>14</v>
      </c>
    </row>
    <row r="3" spans="1:22" ht="60" x14ac:dyDescent="0.25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3"/>
      <c r="K3" s="3"/>
      <c r="L3" s="3"/>
      <c r="M3" s="3"/>
    </row>
    <row r="4" spans="1:22" x14ac:dyDescent="0.25">
      <c r="A4" s="7">
        <v>72</v>
      </c>
      <c r="B4" s="7">
        <v>69</v>
      </c>
      <c r="C4" s="7">
        <v>3</v>
      </c>
      <c r="D4" s="7">
        <v>95.83</v>
      </c>
      <c r="E4" s="7">
        <v>5</v>
      </c>
      <c r="F4" s="7">
        <v>24</v>
      </c>
      <c r="G4" s="7">
        <v>19</v>
      </c>
      <c r="H4" s="7">
        <v>19</v>
      </c>
      <c r="I4" s="7">
        <v>5</v>
      </c>
      <c r="J4" s="3"/>
      <c r="K4" s="3"/>
      <c r="L4" s="3"/>
      <c r="M4" s="3"/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2" ht="30" x14ac:dyDescent="0.25">
      <c r="A6" s="6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31</v>
      </c>
      <c r="I6" s="6" t="s">
        <v>32</v>
      </c>
      <c r="J6" s="6" t="s">
        <v>33</v>
      </c>
      <c r="K6" s="6" t="s">
        <v>34</v>
      </c>
      <c r="L6" s="6" t="s">
        <v>35</v>
      </c>
      <c r="M6" s="6" t="s">
        <v>36</v>
      </c>
    </row>
    <row r="7" spans="1:22" x14ac:dyDescent="0.25">
      <c r="A7" s="7">
        <v>42</v>
      </c>
      <c r="B7" s="7">
        <v>40</v>
      </c>
      <c r="C7" s="7">
        <v>52</v>
      </c>
      <c r="D7" s="7">
        <v>37</v>
      </c>
      <c r="E7" s="7">
        <v>60</v>
      </c>
      <c r="F7" s="7">
        <v>51</v>
      </c>
      <c r="G7" s="7">
        <v>34</v>
      </c>
      <c r="H7" s="7">
        <v>41</v>
      </c>
      <c r="I7" s="7">
        <v>0</v>
      </c>
      <c r="J7" s="7">
        <v>357</v>
      </c>
      <c r="K7" s="7">
        <v>1615</v>
      </c>
      <c r="L7" s="7">
        <v>56.08</v>
      </c>
      <c r="M7" s="7">
        <v>330</v>
      </c>
    </row>
    <row r="8" spans="1:22" x14ac:dyDescent="0.25">
      <c r="A8" s="8" t="s">
        <v>37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1" spans="1:22" x14ac:dyDescent="0.25">
      <c r="A11" s="9" t="s">
        <v>38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45" x14ac:dyDescent="0.25">
      <c r="A12" s="6" t="s">
        <v>39</v>
      </c>
      <c r="B12" s="6" t="s">
        <v>40</v>
      </c>
      <c r="C12" s="6" t="s">
        <v>15</v>
      </c>
      <c r="D12" s="6" t="s">
        <v>16</v>
      </c>
      <c r="E12" s="6" t="s">
        <v>4</v>
      </c>
      <c r="F12" s="6" t="s">
        <v>24</v>
      </c>
      <c r="G12" s="6" t="s">
        <v>25</v>
      </c>
      <c r="H12" s="6" t="s">
        <v>26</v>
      </c>
      <c r="I12" s="6" t="s">
        <v>27</v>
      </c>
      <c r="J12" s="6" t="s">
        <v>28</v>
      </c>
      <c r="K12" s="6" t="s">
        <v>29</v>
      </c>
      <c r="L12" s="6" t="s">
        <v>30</v>
      </c>
      <c r="M12" s="6" t="s">
        <v>31</v>
      </c>
      <c r="N12" s="6" t="s">
        <v>32</v>
      </c>
      <c r="O12" s="6" t="s">
        <v>34</v>
      </c>
      <c r="P12" s="6" t="s">
        <v>35</v>
      </c>
      <c r="Q12" s="6" t="s">
        <v>41</v>
      </c>
      <c r="R12" s="6" t="s">
        <v>42</v>
      </c>
      <c r="S12" s="6" t="s">
        <v>43</v>
      </c>
      <c r="T12" s="6" t="s">
        <v>44</v>
      </c>
      <c r="U12" s="6" t="s">
        <v>45</v>
      </c>
      <c r="V12" s="6" t="s">
        <v>36</v>
      </c>
    </row>
    <row r="13" spans="1:22" ht="45" x14ac:dyDescent="0.25">
      <c r="A13" s="7">
        <v>101</v>
      </c>
      <c r="B13" s="7" t="s">
        <v>46</v>
      </c>
      <c r="C13" s="7">
        <v>72</v>
      </c>
      <c r="D13" s="7">
        <v>72</v>
      </c>
      <c r="E13" s="7">
        <v>100</v>
      </c>
      <c r="F13" s="7">
        <v>4</v>
      </c>
      <c r="G13" s="7">
        <v>4</v>
      </c>
      <c r="H13" s="7">
        <v>9</v>
      </c>
      <c r="I13" s="7">
        <v>7</v>
      </c>
      <c r="J13" s="7">
        <v>12</v>
      </c>
      <c r="K13" s="7">
        <v>11</v>
      </c>
      <c r="L13" s="7">
        <v>12</v>
      </c>
      <c r="M13" s="7">
        <v>13</v>
      </c>
      <c r="N13" s="7">
        <v>0</v>
      </c>
      <c r="O13" s="7">
        <v>267</v>
      </c>
      <c r="P13" s="7">
        <v>46.35</v>
      </c>
      <c r="Q13" s="7">
        <v>0</v>
      </c>
      <c r="R13" s="7">
        <v>16</v>
      </c>
      <c r="S13" s="7">
        <v>23</v>
      </c>
      <c r="T13" s="7">
        <v>27</v>
      </c>
      <c r="U13" s="7">
        <v>6</v>
      </c>
      <c r="V13" s="7">
        <v>70.760000000000005</v>
      </c>
    </row>
    <row r="14" spans="1:22" ht="30" x14ac:dyDescent="0.25">
      <c r="A14" s="7">
        <v>2</v>
      </c>
      <c r="B14" s="7" t="s">
        <v>47</v>
      </c>
      <c r="C14" s="7">
        <v>72</v>
      </c>
      <c r="D14" s="7">
        <v>72</v>
      </c>
      <c r="E14" s="7">
        <v>100</v>
      </c>
      <c r="F14" s="7">
        <v>11</v>
      </c>
      <c r="G14" s="7">
        <v>8</v>
      </c>
      <c r="H14" s="7">
        <v>13</v>
      </c>
      <c r="I14" s="7">
        <v>5</v>
      </c>
      <c r="J14" s="7">
        <v>12</v>
      </c>
      <c r="K14" s="7">
        <v>11</v>
      </c>
      <c r="L14" s="7">
        <v>4</v>
      </c>
      <c r="M14" s="7">
        <v>8</v>
      </c>
      <c r="N14" s="7">
        <v>0</v>
      </c>
      <c r="O14" s="7">
        <v>344</v>
      </c>
      <c r="P14" s="7">
        <v>59.72</v>
      </c>
      <c r="Q14" s="7">
        <v>4</v>
      </c>
      <c r="R14" s="7">
        <v>8</v>
      </c>
      <c r="S14" s="7">
        <v>26</v>
      </c>
      <c r="T14" s="7">
        <v>23</v>
      </c>
      <c r="U14" s="7">
        <v>11</v>
      </c>
      <c r="V14" s="7">
        <v>71.86</v>
      </c>
    </row>
    <row r="15" spans="1:22" ht="30" x14ac:dyDescent="0.25">
      <c r="A15" s="7">
        <v>41</v>
      </c>
      <c r="B15" s="7" t="s">
        <v>48</v>
      </c>
      <c r="C15" s="7">
        <v>72</v>
      </c>
      <c r="D15" s="7">
        <v>69</v>
      </c>
      <c r="E15" s="7">
        <v>95.83</v>
      </c>
      <c r="F15" s="7">
        <v>5</v>
      </c>
      <c r="G15" s="7">
        <v>7</v>
      </c>
      <c r="H15" s="7">
        <v>8</v>
      </c>
      <c r="I15" s="7">
        <v>14</v>
      </c>
      <c r="J15" s="7">
        <v>16</v>
      </c>
      <c r="K15" s="7">
        <v>10</v>
      </c>
      <c r="L15" s="7">
        <v>7</v>
      </c>
      <c r="M15" s="7">
        <v>2</v>
      </c>
      <c r="N15" s="7">
        <v>3</v>
      </c>
      <c r="O15" s="7">
        <f>F15*8+G15*7+H15*6+I15*5+J15*4+K15*3+L15*2+M15*1+N15*0</f>
        <v>317</v>
      </c>
      <c r="P15" s="7">
        <v>55.03</v>
      </c>
      <c r="Q15" s="7">
        <v>15</v>
      </c>
      <c r="R15" s="7">
        <v>20</v>
      </c>
      <c r="S15" s="7">
        <v>18</v>
      </c>
      <c r="T15" s="7">
        <v>9</v>
      </c>
      <c r="U15" s="7">
        <v>7</v>
      </c>
      <c r="V15" s="7">
        <v>60.96</v>
      </c>
    </row>
    <row r="16" spans="1:22" x14ac:dyDescent="0.25">
      <c r="A16" s="7">
        <v>86</v>
      </c>
      <c r="B16" s="7" t="s">
        <v>49</v>
      </c>
      <c r="C16" s="7">
        <v>72</v>
      </c>
      <c r="D16" s="7">
        <v>72</v>
      </c>
      <c r="E16" s="7">
        <v>100</v>
      </c>
      <c r="F16" s="7">
        <v>15</v>
      </c>
      <c r="G16" s="7">
        <v>14</v>
      </c>
      <c r="H16" s="7">
        <v>9</v>
      </c>
      <c r="I16" s="7">
        <v>6</v>
      </c>
      <c r="J16" s="7">
        <v>12</v>
      </c>
      <c r="K16" s="7">
        <v>12</v>
      </c>
      <c r="L16" s="7">
        <v>2</v>
      </c>
      <c r="M16" s="7">
        <v>2</v>
      </c>
      <c r="N16" s="7">
        <v>0</v>
      </c>
      <c r="O16" s="7">
        <v>392</v>
      </c>
      <c r="P16" s="7">
        <v>68.06</v>
      </c>
      <c r="Q16" s="7">
        <v>8</v>
      </c>
      <c r="R16" s="7">
        <v>22</v>
      </c>
      <c r="S16" s="7">
        <v>12</v>
      </c>
      <c r="T16" s="7">
        <v>18</v>
      </c>
      <c r="U16" s="7">
        <v>12</v>
      </c>
      <c r="V16" s="7">
        <v>67.22</v>
      </c>
    </row>
    <row r="17" spans="1:22" ht="30" x14ac:dyDescent="0.25">
      <c r="A17" s="7">
        <v>87</v>
      </c>
      <c r="B17" s="7" t="s">
        <v>50</v>
      </c>
      <c r="C17" s="7">
        <v>72</v>
      </c>
      <c r="D17" s="7">
        <v>72</v>
      </c>
      <c r="E17" s="7">
        <v>100</v>
      </c>
      <c r="F17" s="7">
        <v>7</v>
      </c>
      <c r="G17" s="7">
        <v>7</v>
      </c>
      <c r="H17" s="7">
        <v>13</v>
      </c>
      <c r="I17" s="7">
        <v>5</v>
      </c>
      <c r="J17" s="7">
        <v>8</v>
      </c>
      <c r="K17" s="7">
        <v>7</v>
      </c>
      <c r="L17" s="7">
        <v>9</v>
      </c>
      <c r="M17" s="7">
        <v>16</v>
      </c>
      <c r="N17" s="7">
        <v>0</v>
      </c>
      <c r="O17" s="7">
        <v>295</v>
      </c>
      <c r="P17" s="7">
        <v>51.22</v>
      </c>
      <c r="Q17" s="7">
        <v>21</v>
      </c>
      <c r="R17" s="7">
        <v>11</v>
      </c>
      <c r="S17" s="7">
        <v>16</v>
      </c>
      <c r="T17" s="7">
        <v>17</v>
      </c>
      <c r="U17" s="7">
        <v>7</v>
      </c>
      <c r="V17" s="7">
        <v>61.74</v>
      </c>
    </row>
    <row r="21" spans="1:22" ht="21" x14ac:dyDescent="0.35">
      <c r="A21" s="88" t="s">
        <v>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22" ht="18.75" x14ac:dyDescent="0.3">
      <c r="A22" s="89" t="s">
        <v>51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22" ht="18.75" x14ac:dyDescent="0.3">
      <c r="A23" s="90" t="s">
        <v>38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22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22" ht="60" x14ac:dyDescent="0.25">
      <c r="A25" s="6" t="s">
        <v>15</v>
      </c>
      <c r="B25" s="6" t="s">
        <v>16</v>
      </c>
      <c r="C25" s="6" t="s">
        <v>52</v>
      </c>
      <c r="D25" s="6" t="s">
        <v>18</v>
      </c>
      <c r="E25" s="6" t="s">
        <v>19</v>
      </c>
      <c r="F25" s="6" t="s">
        <v>20</v>
      </c>
      <c r="G25" s="6" t="s">
        <v>21</v>
      </c>
      <c r="H25" s="6" t="s">
        <v>22</v>
      </c>
      <c r="I25" s="6" t="s">
        <v>23</v>
      </c>
      <c r="J25" s="4"/>
      <c r="K25" s="4"/>
      <c r="L25" s="4"/>
      <c r="M25" s="4"/>
    </row>
    <row r="26" spans="1:22" x14ac:dyDescent="0.25">
      <c r="A26" s="11">
        <v>96</v>
      </c>
      <c r="B26" s="11">
        <v>94</v>
      </c>
      <c r="C26" s="11">
        <v>2</v>
      </c>
      <c r="D26" s="11">
        <v>97.92</v>
      </c>
      <c r="E26" s="11">
        <v>0</v>
      </c>
      <c r="F26" s="11">
        <v>11</v>
      </c>
      <c r="G26" s="11">
        <v>50</v>
      </c>
      <c r="H26" s="11">
        <v>31</v>
      </c>
      <c r="I26" s="11">
        <v>4</v>
      </c>
      <c r="J26" s="4"/>
      <c r="K26" s="4"/>
      <c r="L26" s="4"/>
      <c r="M26" s="4"/>
    </row>
    <row r="27" spans="1:2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22" ht="30" x14ac:dyDescent="0.25">
      <c r="A28" s="6" t="s">
        <v>24</v>
      </c>
      <c r="B28" s="6" t="s">
        <v>25</v>
      </c>
      <c r="C28" s="6" t="s">
        <v>26</v>
      </c>
      <c r="D28" s="6" t="s">
        <v>27</v>
      </c>
      <c r="E28" s="6" t="s">
        <v>28</v>
      </c>
      <c r="F28" s="6" t="s">
        <v>29</v>
      </c>
      <c r="G28" s="6" t="s">
        <v>30</v>
      </c>
      <c r="H28" s="6" t="s">
        <v>31</v>
      </c>
      <c r="I28" s="6" t="s">
        <v>32</v>
      </c>
      <c r="J28" s="6" t="s">
        <v>33</v>
      </c>
      <c r="K28" s="6" t="s">
        <v>34</v>
      </c>
      <c r="L28" s="6" t="s">
        <v>35</v>
      </c>
      <c r="M28" s="6" t="s">
        <v>36</v>
      </c>
    </row>
    <row r="29" spans="1:22" x14ac:dyDescent="0.25">
      <c r="A29" s="11">
        <v>63</v>
      </c>
      <c r="B29" s="11">
        <v>61</v>
      </c>
      <c r="C29" s="11">
        <v>96</v>
      </c>
      <c r="D29" s="11">
        <v>94</v>
      </c>
      <c r="E29" s="11">
        <v>99</v>
      </c>
      <c r="F29" s="11">
        <v>63</v>
      </c>
      <c r="G29" s="11">
        <v>51</v>
      </c>
      <c r="H29" s="11">
        <v>36</v>
      </c>
      <c r="I29" s="11">
        <v>9</v>
      </c>
      <c r="J29" s="11">
        <v>572</v>
      </c>
      <c r="K29" s="11">
        <v>2700</v>
      </c>
      <c r="L29" s="11">
        <v>70.31</v>
      </c>
      <c r="M29" s="11">
        <v>416.21</v>
      </c>
    </row>
    <row r="31" spans="1:22" x14ac:dyDescent="0.25">
      <c r="A31" s="8" t="s">
        <v>53</v>
      </c>
      <c r="B31" s="8"/>
    </row>
    <row r="33" spans="1:13" x14ac:dyDescent="0.25">
      <c r="A33" t="s">
        <v>49</v>
      </c>
      <c r="G33" t="s">
        <v>54</v>
      </c>
      <c r="H33" t="s">
        <v>54</v>
      </c>
      <c r="J33" t="s">
        <v>54</v>
      </c>
    </row>
    <row r="34" spans="1:13" ht="60" x14ac:dyDescent="0.25">
      <c r="A34" s="6" t="s">
        <v>15</v>
      </c>
      <c r="B34" s="6" t="s">
        <v>16</v>
      </c>
      <c r="C34" s="6" t="s">
        <v>52</v>
      </c>
      <c r="D34" s="6" t="s">
        <v>18</v>
      </c>
      <c r="E34" s="6" t="s">
        <v>19</v>
      </c>
      <c r="F34" s="6" t="s">
        <v>20</v>
      </c>
      <c r="G34" s="6" t="s">
        <v>21</v>
      </c>
      <c r="H34" s="6" t="s">
        <v>22</v>
      </c>
      <c r="I34" s="6" t="s">
        <v>23</v>
      </c>
      <c r="J34" s="5"/>
      <c r="K34" s="5"/>
      <c r="L34" s="5"/>
      <c r="M34" s="5"/>
    </row>
    <row r="35" spans="1:13" x14ac:dyDescent="0.25">
      <c r="A35" s="11">
        <v>46</v>
      </c>
      <c r="B35" s="11">
        <v>46</v>
      </c>
      <c r="C35" s="11">
        <v>0</v>
      </c>
      <c r="D35" s="11">
        <v>100</v>
      </c>
      <c r="E35" s="11">
        <v>0</v>
      </c>
      <c r="F35" s="11">
        <v>1</v>
      </c>
      <c r="G35" s="11">
        <v>21</v>
      </c>
      <c r="H35" s="11">
        <v>21</v>
      </c>
      <c r="I35" s="11">
        <v>3</v>
      </c>
      <c r="J35" s="5"/>
      <c r="K35" s="5"/>
      <c r="L35" s="5"/>
      <c r="M35" s="5"/>
    </row>
    <row r="37" spans="1:13" x14ac:dyDescent="0.25">
      <c r="A37" t="s">
        <v>136</v>
      </c>
    </row>
    <row r="38" spans="1:13" ht="60" x14ac:dyDescent="0.25">
      <c r="A38" s="6" t="s">
        <v>15</v>
      </c>
      <c r="B38" s="6" t="s">
        <v>16</v>
      </c>
      <c r="C38" s="6" t="s">
        <v>52</v>
      </c>
      <c r="D38" s="6" t="s">
        <v>18</v>
      </c>
      <c r="E38" s="6" t="s">
        <v>19</v>
      </c>
      <c r="F38" s="6" t="s">
        <v>20</v>
      </c>
      <c r="G38" s="6" t="s">
        <v>21</v>
      </c>
      <c r="H38" s="6" t="s">
        <v>22</v>
      </c>
      <c r="I38" s="6" t="s">
        <v>23</v>
      </c>
    </row>
    <row r="39" spans="1:13" x14ac:dyDescent="0.25">
      <c r="A39" s="11">
        <v>24</v>
      </c>
      <c r="B39" s="11">
        <v>24</v>
      </c>
      <c r="C39" s="11">
        <v>0</v>
      </c>
      <c r="D39" s="11">
        <v>100</v>
      </c>
      <c r="E39" s="11">
        <v>0</v>
      </c>
      <c r="F39" s="11">
        <v>1</v>
      </c>
      <c r="G39" s="11">
        <v>13</v>
      </c>
      <c r="H39" s="11">
        <v>9</v>
      </c>
      <c r="I39" s="11">
        <v>1</v>
      </c>
    </row>
    <row r="41" spans="1:13" x14ac:dyDescent="0.25">
      <c r="A41" t="s">
        <v>135</v>
      </c>
    </row>
    <row r="42" spans="1:13" ht="60" x14ac:dyDescent="0.25">
      <c r="A42" s="6" t="s">
        <v>15</v>
      </c>
      <c r="B42" s="6" t="s">
        <v>16</v>
      </c>
      <c r="C42" s="6" t="s">
        <v>52</v>
      </c>
      <c r="D42" s="6" t="s">
        <v>18</v>
      </c>
      <c r="E42" s="6" t="s">
        <v>19</v>
      </c>
      <c r="F42" s="6" t="s">
        <v>20</v>
      </c>
      <c r="G42" s="6" t="s">
        <v>21</v>
      </c>
      <c r="H42" s="6" t="s">
        <v>22</v>
      </c>
      <c r="I42" s="6" t="s">
        <v>23</v>
      </c>
    </row>
    <row r="43" spans="1:13" x14ac:dyDescent="0.25">
      <c r="A43" s="11">
        <v>26</v>
      </c>
      <c r="B43" s="11">
        <v>24</v>
      </c>
      <c r="C43" s="11">
        <v>2</v>
      </c>
      <c r="D43" s="11">
        <v>92.3</v>
      </c>
      <c r="E43" s="11">
        <v>0</v>
      </c>
      <c r="F43" s="11">
        <v>9</v>
      </c>
      <c r="G43" s="11">
        <v>16</v>
      </c>
      <c r="H43" s="11">
        <v>1</v>
      </c>
      <c r="I43" s="11">
        <v>0</v>
      </c>
    </row>
  </sheetData>
  <mergeCells count="3">
    <mergeCell ref="A21:M21"/>
    <mergeCell ref="A22:M22"/>
    <mergeCell ref="A23:M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55" workbookViewId="0">
      <selection activeCell="A18" sqref="A18:M18"/>
    </sheetView>
  </sheetViews>
  <sheetFormatPr defaultRowHeight="15" x14ac:dyDescent="0.25"/>
  <cols>
    <col min="2" max="2" width="13.42578125" customWidth="1"/>
  </cols>
  <sheetData>
    <row r="1" spans="1:24" ht="15.75" x14ac:dyDescent="0.25">
      <c r="A1" s="94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3" spans="1:24" ht="30" x14ac:dyDescent="0.25">
      <c r="A3" s="6" t="s">
        <v>55</v>
      </c>
      <c r="B3" s="6" t="s">
        <v>56</v>
      </c>
      <c r="C3" s="6" t="s">
        <v>52</v>
      </c>
      <c r="D3" s="6" t="s">
        <v>57</v>
      </c>
      <c r="E3" s="6" t="s">
        <v>58</v>
      </c>
      <c r="F3" s="6" t="s">
        <v>59</v>
      </c>
      <c r="G3" s="6" t="s">
        <v>60</v>
      </c>
      <c r="H3" s="6" t="s">
        <v>61</v>
      </c>
      <c r="I3" s="6" t="s">
        <v>62</v>
      </c>
      <c r="J3" s="6" t="s">
        <v>63</v>
      </c>
      <c r="K3" s="6" t="s">
        <v>45</v>
      </c>
      <c r="L3" s="6" t="s">
        <v>24</v>
      </c>
      <c r="M3" s="6" t="s">
        <v>25</v>
      </c>
      <c r="N3" s="6" t="s">
        <v>26</v>
      </c>
      <c r="O3" s="6" t="s">
        <v>27</v>
      </c>
      <c r="P3" s="6" t="s">
        <v>28</v>
      </c>
      <c r="Q3" s="6" t="s">
        <v>29</v>
      </c>
      <c r="R3" s="6" t="s">
        <v>30</v>
      </c>
      <c r="S3" s="6" t="s">
        <v>31</v>
      </c>
      <c r="T3" s="6" t="s">
        <v>32</v>
      </c>
      <c r="U3" s="6" t="s">
        <v>64</v>
      </c>
      <c r="V3" s="6" t="s">
        <v>34</v>
      </c>
      <c r="W3" s="6" t="s">
        <v>35</v>
      </c>
      <c r="X3" s="6" t="s">
        <v>36</v>
      </c>
    </row>
    <row r="4" spans="1:24" x14ac:dyDescent="0.25">
      <c r="A4" s="7">
        <v>83</v>
      </c>
      <c r="B4" s="7">
        <v>83</v>
      </c>
      <c r="C4" s="7">
        <v>0</v>
      </c>
      <c r="D4" s="7">
        <v>0</v>
      </c>
      <c r="E4" s="7">
        <v>100</v>
      </c>
      <c r="F4" s="7">
        <v>0</v>
      </c>
      <c r="G4" s="7">
        <v>2</v>
      </c>
      <c r="H4" s="7">
        <v>8</v>
      </c>
      <c r="I4" s="7">
        <v>20</v>
      </c>
      <c r="J4" s="7">
        <v>41</v>
      </c>
      <c r="K4" s="7">
        <v>12</v>
      </c>
      <c r="L4" s="6">
        <v>59</v>
      </c>
      <c r="M4" s="6">
        <v>85</v>
      </c>
      <c r="N4" s="6">
        <v>79</v>
      </c>
      <c r="O4" s="6">
        <v>77</v>
      </c>
      <c r="P4" s="6">
        <v>51</v>
      </c>
      <c r="Q4" s="6">
        <v>31</v>
      </c>
      <c r="R4" s="6">
        <v>22</v>
      </c>
      <c r="S4" s="6">
        <v>11</v>
      </c>
      <c r="T4" s="6">
        <v>0</v>
      </c>
      <c r="U4" s="6">
        <v>415</v>
      </c>
      <c r="V4" s="7">
        <v>2278</v>
      </c>
      <c r="W4" s="7">
        <v>68.61</v>
      </c>
      <c r="X4" s="7">
        <v>386.13</v>
      </c>
    </row>
    <row r="6" spans="1:24" ht="15.75" x14ac:dyDescent="0.25">
      <c r="A6" s="12" t="s">
        <v>65</v>
      </c>
    </row>
    <row r="8" spans="1:24" ht="30" x14ac:dyDescent="0.25">
      <c r="A8" s="6" t="s">
        <v>39</v>
      </c>
      <c r="B8" s="6" t="s">
        <v>40</v>
      </c>
      <c r="C8" s="6" t="s">
        <v>55</v>
      </c>
      <c r="D8" s="6" t="s">
        <v>56</v>
      </c>
      <c r="E8" s="6" t="s">
        <v>66</v>
      </c>
      <c r="F8" s="6" t="s">
        <v>24</v>
      </c>
      <c r="G8" s="6" t="s">
        <v>25</v>
      </c>
      <c r="H8" s="6" t="s">
        <v>26</v>
      </c>
      <c r="I8" s="6" t="s">
        <v>27</v>
      </c>
      <c r="J8" s="6" t="s">
        <v>28</v>
      </c>
      <c r="K8" s="6" t="s">
        <v>29</v>
      </c>
      <c r="L8" s="6" t="s">
        <v>30</v>
      </c>
      <c r="M8" s="6" t="s">
        <v>31</v>
      </c>
      <c r="N8" s="6" t="s">
        <v>32</v>
      </c>
      <c r="O8" s="6" t="s">
        <v>67</v>
      </c>
      <c r="P8" s="6" t="s">
        <v>41</v>
      </c>
      <c r="Q8" s="6" t="s">
        <v>42</v>
      </c>
      <c r="R8" s="6" t="s">
        <v>43</v>
      </c>
      <c r="S8" s="6" t="s">
        <v>44</v>
      </c>
      <c r="T8" s="6" t="s">
        <v>45</v>
      </c>
      <c r="U8" s="6" t="s">
        <v>34</v>
      </c>
      <c r="V8" s="6" t="s">
        <v>35</v>
      </c>
      <c r="W8" s="6" t="s">
        <v>36</v>
      </c>
    </row>
    <row r="9" spans="1:24" ht="45" x14ac:dyDescent="0.25">
      <c r="A9" s="11">
        <v>101</v>
      </c>
      <c r="B9" s="7" t="s">
        <v>68</v>
      </c>
      <c r="C9" s="7">
        <v>83</v>
      </c>
      <c r="D9" s="7">
        <v>83</v>
      </c>
      <c r="E9" s="7">
        <v>100</v>
      </c>
      <c r="F9" s="7">
        <v>10</v>
      </c>
      <c r="G9" s="7">
        <v>13</v>
      </c>
      <c r="H9" s="7">
        <v>9</v>
      </c>
      <c r="I9" s="7">
        <v>21</v>
      </c>
      <c r="J9" s="7">
        <v>11</v>
      </c>
      <c r="K9" s="7">
        <v>9</v>
      </c>
      <c r="L9" s="7">
        <v>7</v>
      </c>
      <c r="M9" s="7">
        <v>3</v>
      </c>
      <c r="N9" s="7">
        <v>0</v>
      </c>
      <c r="O9" s="7">
        <v>0</v>
      </c>
      <c r="P9" s="7">
        <v>1</v>
      </c>
      <c r="Q9" s="7">
        <v>3</v>
      </c>
      <c r="R9" s="7">
        <v>19</v>
      </c>
      <c r="S9" s="7">
        <v>45</v>
      </c>
      <c r="T9" s="7">
        <v>15</v>
      </c>
      <c r="U9" s="7">
        <v>418</v>
      </c>
      <c r="V9" s="7">
        <v>62.95</v>
      </c>
      <c r="W9" s="7">
        <v>79.8</v>
      </c>
    </row>
    <row r="10" spans="1:24" ht="30" x14ac:dyDescent="0.25">
      <c r="A10" s="11">
        <v>2</v>
      </c>
      <c r="B10" s="7" t="s">
        <v>69</v>
      </c>
      <c r="C10" s="7">
        <v>83</v>
      </c>
      <c r="D10" s="7">
        <v>83</v>
      </c>
      <c r="E10" s="7">
        <v>100</v>
      </c>
      <c r="F10" s="7">
        <v>20</v>
      </c>
      <c r="G10" s="7">
        <v>15</v>
      </c>
      <c r="H10" s="7">
        <v>19</v>
      </c>
      <c r="I10" s="7">
        <v>11</v>
      </c>
      <c r="J10" s="7">
        <v>7</v>
      </c>
      <c r="K10" s="7">
        <v>4</v>
      </c>
      <c r="L10" s="7">
        <v>4</v>
      </c>
      <c r="M10" s="7">
        <v>3</v>
      </c>
      <c r="N10" s="7">
        <v>0</v>
      </c>
      <c r="O10" s="7">
        <v>0</v>
      </c>
      <c r="P10" s="7">
        <v>0</v>
      </c>
      <c r="Q10" s="7">
        <v>7</v>
      </c>
      <c r="R10" s="7">
        <v>11</v>
      </c>
      <c r="S10" s="7">
        <v>37</v>
      </c>
      <c r="T10" s="7">
        <v>28</v>
      </c>
      <c r="U10" s="7">
        <v>485</v>
      </c>
      <c r="V10" s="7">
        <v>73.040000000000006</v>
      </c>
      <c r="W10" s="7">
        <v>81.8</v>
      </c>
    </row>
    <row r="11" spans="1:24" ht="30" x14ac:dyDescent="0.25">
      <c r="A11" s="11">
        <v>41</v>
      </c>
      <c r="B11" s="7" t="s">
        <v>70</v>
      </c>
      <c r="C11" s="7">
        <v>83</v>
      </c>
      <c r="D11" s="7">
        <v>83</v>
      </c>
      <c r="E11" s="7">
        <v>100</v>
      </c>
      <c r="F11" s="7">
        <v>10</v>
      </c>
      <c r="G11" s="7">
        <v>18</v>
      </c>
      <c r="H11" s="7">
        <v>22</v>
      </c>
      <c r="I11" s="7">
        <v>16</v>
      </c>
      <c r="J11" s="7">
        <v>10</v>
      </c>
      <c r="K11" s="7">
        <v>4</v>
      </c>
      <c r="L11" s="7">
        <v>2</v>
      </c>
      <c r="M11" s="7">
        <v>1</v>
      </c>
      <c r="N11" s="7">
        <v>0</v>
      </c>
      <c r="O11" s="7">
        <v>0</v>
      </c>
      <c r="P11" s="7">
        <v>3</v>
      </c>
      <c r="Q11" s="7">
        <v>13</v>
      </c>
      <c r="R11" s="7">
        <v>23</v>
      </c>
      <c r="S11" s="7">
        <v>28</v>
      </c>
      <c r="T11" s="7">
        <v>16</v>
      </c>
      <c r="U11" s="7">
        <v>475</v>
      </c>
      <c r="V11" s="7">
        <v>71.540000000000006</v>
      </c>
      <c r="W11" s="7">
        <v>74.069999999999993</v>
      </c>
    </row>
    <row r="12" spans="1:24" x14ac:dyDescent="0.25">
      <c r="A12" s="11">
        <v>86</v>
      </c>
      <c r="B12" s="7" t="s">
        <v>49</v>
      </c>
      <c r="C12" s="7">
        <v>83</v>
      </c>
      <c r="D12" s="7">
        <v>83</v>
      </c>
      <c r="E12" s="7">
        <v>100</v>
      </c>
      <c r="F12" s="7">
        <v>7</v>
      </c>
      <c r="G12" s="7">
        <v>16</v>
      </c>
      <c r="H12" s="7">
        <v>14</v>
      </c>
      <c r="I12" s="7">
        <v>17</v>
      </c>
      <c r="J12" s="7">
        <v>12</v>
      </c>
      <c r="K12" s="7">
        <v>6</v>
      </c>
      <c r="L12" s="7">
        <v>8</v>
      </c>
      <c r="M12" s="7">
        <v>3</v>
      </c>
      <c r="N12" s="7">
        <v>0</v>
      </c>
      <c r="O12" s="7">
        <v>0</v>
      </c>
      <c r="P12" s="7">
        <v>11</v>
      </c>
      <c r="Q12" s="7">
        <v>17</v>
      </c>
      <c r="R12" s="7">
        <v>22</v>
      </c>
      <c r="S12" s="7">
        <v>24</v>
      </c>
      <c r="T12" s="7">
        <v>9</v>
      </c>
      <c r="U12" s="7">
        <v>422</v>
      </c>
      <c r="V12" s="7">
        <v>63.55</v>
      </c>
      <c r="W12" s="7">
        <v>68.27</v>
      </c>
    </row>
    <row r="13" spans="1:24" x14ac:dyDescent="0.25">
      <c r="A13" s="11">
        <v>87</v>
      </c>
      <c r="B13" s="7" t="s">
        <v>71</v>
      </c>
      <c r="C13" s="7">
        <v>83</v>
      </c>
      <c r="D13" s="7">
        <v>83</v>
      </c>
      <c r="E13" s="7">
        <v>100</v>
      </c>
      <c r="F13" s="7">
        <v>12</v>
      </c>
      <c r="G13" s="7">
        <v>23</v>
      </c>
      <c r="H13" s="7">
        <v>15</v>
      </c>
      <c r="I13" s="7">
        <v>12</v>
      </c>
      <c r="J13" s="7">
        <v>11</v>
      </c>
      <c r="K13" s="7">
        <v>8</v>
      </c>
      <c r="L13" s="7">
        <v>1</v>
      </c>
      <c r="M13" s="7">
        <v>1</v>
      </c>
      <c r="N13" s="7">
        <v>0</v>
      </c>
      <c r="O13" s="7">
        <v>0</v>
      </c>
      <c r="P13" s="7">
        <v>1</v>
      </c>
      <c r="Q13" s="7">
        <v>5</v>
      </c>
      <c r="R13" s="7">
        <v>18</v>
      </c>
      <c r="S13" s="7">
        <v>24</v>
      </c>
      <c r="T13" s="7">
        <v>35</v>
      </c>
      <c r="U13" s="7">
        <v>478</v>
      </c>
      <c r="V13" s="7">
        <v>71.989999999999995</v>
      </c>
      <c r="W13" s="7">
        <v>82.2</v>
      </c>
    </row>
    <row r="16" spans="1:24" ht="18.75" x14ac:dyDescent="0.3">
      <c r="A16" s="95" t="s">
        <v>73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7" ht="37.5" customHeight="1" x14ac:dyDescent="0.3">
      <c r="A17" s="76"/>
      <c r="B17" s="76"/>
      <c r="C17" s="76"/>
      <c r="D17" s="76"/>
      <c r="E17" s="76"/>
      <c r="F17" s="95" t="s">
        <v>176</v>
      </c>
      <c r="G17" s="95"/>
      <c r="H17" s="76"/>
      <c r="I17" s="76"/>
      <c r="J17" s="76"/>
      <c r="K17" s="76"/>
      <c r="L17" s="76"/>
      <c r="M17" s="76"/>
    </row>
    <row r="18" spans="1:17" ht="18.75" x14ac:dyDescent="0.3">
      <c r="A18" s="95" t="s">
        <v>74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1:17" ht="18.75" x14ac:dyDescent="0.3">
      <c r="A19" s="95" t="s">
        <v>75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</row>
    <row r="20" spans="1:17" ht="20.25" x14ac:dyDescent="0.3">
      <c r="A20" s="96" t="s">
        <v>76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</row>
    <row r="21" spans="1:17" ht="42.75" x14ac:dyDescent="0.25">
      <c r="A21" s="13" t="s">
        <v>7</v>
      </c>
      <c r="B21" s="13" t="s">
        <v>15</v>
      </c>
      <c r="C21" s="13" t="s">
        <v>16</v>
      </c>
      <c r="D21" s="13" t="s">
        <v>77</v>
      </c>
      <c r="E21" s="13" t="s">
        <v>78</v>
      </c>
      <c r="F21" s="13" t="s">
        <v>79</v>
      </c>
      <c r="G21" s="13" t="s">
        <v>19</v>
      </c>
      <c r="H21" s="13" t="s">
        <v>20</v>
      </c>
      <c r="I21" s="13" t="s">
        <v>21</v>
      </c>
      <c r="J21" s="13" t="s">
        <v>22</v>
      </c>
      <c r="K21" s="13" t="s">
        <v>23</v>
      </c>
      <c r="L21" s="13" t="s">
        <v>6</v>
      </c>
    </row>
    <row r="22" spans="1:17" ht="45" x14ac:dyDescent="0.25">
      <c r="A22" s="14" t="s">
        <v>80</v>
      </c>
      <c r="B22" s="14">
        <v>36</v>
      </c>
      <c r="C22" s="14">
        <v>36</v>
      </c>
      <c r="D22" s="14">
        <v>0</v>
      </c>
      <c r="E22" s="14">
        <v>0</v>
      </c>
      <c r="F22" s="14">
        <v>100</v>
      </c>
      <c r="G22" s="14">
        <v>0</v>
      </c>
      <c r="H22" s="14">
        <v>0</v>
      </c>
      <c r="I22" s="14">
        <v>15</v>
      </c>
      <c r="J22" s="14">
        <v>17</v>
      </c>
      <c r="K22" s="14">
        <v>4</v>
      </c>
      <c r="L22" s="14">
        <v>66.63</v>
      </c>
    </row>
    <row r="23" spans="1:17" ht="60" x14ac:dyDescent="0.25">
      <c r="A23" s="14" t="s">
        <v>81</v>
      </c>
      <c r="B23" s="14">
        <v>26</v>
      </c>
      <c r="C23" s="14">
        <v>25</v>
      </c>
      <c r="D23" s="14">
        <v>0</v>
      </c>
      <c r="E23" s="14">
        <v>1</v>
      </c>
      <c r="F23" s="14">
        <v>96.15</v>
      </c>
      <c r="G23" s="14">
        <v>0</v>
      </c>
      <c r="H23" s="14">
        <v>2</v>
      </c>
      <c r="I23" s="14">
        <v>16</v>
      </c>
      <c r="J23" s="14">
        <v>6</v>
      </c>
      <c r="K23" s="14">
        <v>1</v>
      </c>
      <c r="L23" s="14">
        <v>55</v>
      </c>
    </row>
    <row r="24" spans="1:17" ht="60" x14ac:dyDescent="0.25">
      <c r="A24" s="14" t="s">
        <v>82</v>
      </c>
      <c r="B24" s="14">
        <v>29</v>
      </c>
      <c r="C24" s="14">
        <v>29</v>
      </c>
      <c r="D24" s="14">
        <v>0</v>
      </c>
      <c r="E24" s="14">
        <v>0</v>
      </c>
      <c r="F24" s="14">
        <v>100</v>
      </c>
      <c r="G24" s="14">
        <v>0</v>
      </c>
      <c r="H24" s="14">
        <v>5</v>
      </c>
      <c r="I24" s="14">
        <v>17</v>
      </c>
      <c r="J24" s="14">
        <v>6</v>
      </c>
      <c r="K24" s="14">
        <v>1</v>
      </c>
      <c r="L24" s="14">
        <v>66.34</v>
      </c>
    </row>
    <row r="25" spans="1:17" ht="43.5" x14ac:dyDescent="0.25">
      <c r="A25" s="15" t="s">
        <v>83</v>
      </c>
      <c r="B25" s="15">
        <v>91</v>
      </c>
      <c r="C25" s="15">
        <v>90</v>
      </c>
      <c r="D25" s="15">
        <v>0</v>
      </c>
      <c r="E25" s="15">
        <v>1</v>
      </c>
      <c r="F25" s="15">
        <v>98.9</v>
      </c>
      <c r="G25" s="15">
        <v>0</v>
      </c>
      <c r="H25" s="15">
        <v>7</v>
      </c>
      <c r="I25" s="15">
        <v>48</v>
      </c>
      <c r="J25" s="15">
        <v>29</v>
      </c>
      <c r="K25" s="15">
        <v>6</v>
      </c>
      <c r="L25" s="15">
        <v>66.73</v>
      </c>
      <c r="M25" s="8"/>
      <c r="N25" s="8"/>
      <c r="O25" s="8"/>
      <c r="P25" s="8"/>
      <c r="Q25" s="8"/>
    </row>
    <row r="26" spans="1:17" x14ac:dyDescent="0.25">
      <c r="A26" s="97" t="s">
        <v>84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ht="38.25" x14ac:dyDescent="0.25">
      <c r="A27" s="16" t="s">
        <v>40</v>
      </c>
      <c r="B27" s="16" t="s">
        <v>15</v>
      </c>
      <c r="C27" s="16" t="s">
        <v>16</v>
      </c>
      <c r="D27" s="16" t="s">
        <v>4</v>
      </c>
      <c r="E27" s="16" t="s">
        <v>24</v>
      </c>
      <c r="F27" s="16" t="s">
        <v>25</v>
      </c>
      <c r="G27" s="16" t="s">
        <v>26</v>
      </c>
      <c r="H27" s="16" t="s">
        <v>27</v>
      </c>
      <c r="I27" s="16" t="s">
        <v>28</v>
      </c>
      <c r="J27" s="16" t="s">
        <v>29</v>
      </c>
      <c r="K27" s="16" t="s">
        <v>30</v>
      </c>
      <c r="L27" s="16" t="s">
        <v>31</v>
      </c>
      <c r="M27" s="16" t="s">
        <v>32</v>
      </c>
      <c r="N27" s="16" t="s">
        <v>33</v>
      </c>
      <c r="O27" s="16" t="s">
        <v>85</v>
      </c>
      <c r="P27" s="16" t="s">
        <v>35</v>
      </c>
      <c r="Q27" s="17"/>
    </row>
    <row r="28" spans="1:17" x14ac:dyDescent="0.25">
      <c r="A28" s="18" t="s">
        <v>86</v>
      </c>
      <c r="B28" s="18">
        <v>29</v>
      </c>
      <c r="C28" s="18">
        <v>29</v>
      </c>
      <c r="D28" s="18">
        <v>100</v>
      </c>
      <c r="E28" s="18">
        <v>5</v>
      </c>
      <c r="F28" s="18">
        <v>8</v>
      </c>
      <c r="G28" s="18">
        <v>3</v>
      </c>
      <c r="H28" s="18">
        <v>5</v>
      </c>
      <c r="I28" s="18">
        <v>3</v>
      </c>
      <c r="J28" s="18">
        <v>4</v>
      </c>
      <c r="K28" s="18">
        <v>1</v>
      </c>
      <c r="L28" s="18">
        <v>0</v>
      </c>
      <c r="M28" s="18">
        <v>0</v>
      </c>
      <c r="N28" s="18">
        <v>29</v>
      </c>
      <c r="O28" s="18">
        <v>165</v>
      </c>
      <c r="P28" s="18">
        <v>71.12</v>
      </c>
      <c r="Q28" s="17"/>
    </row>
    <row r="29" spans="1:17" ht="26.25" x14ac:dyDescent="0.25">
      <c r="A29" s="18" t="s">
        <v>87</v>
      </c>
      <c r="B29" s="18">
        <v>29</v>
      </c>
      <c r="C29" s="18">
        <v>29</v>
      </c>
      <c r="D29" s="18">
        <v>100</v>
      </c>
      <c r="E29" s="18">
        <v>6</v>
      </c>
      <c r="F29" s="18">
        <v>2</v>
      </c>
      <c r="G29" s="18">
        <v>5</v>
      </c>
      <c r="H29" s="18">
        <v>5</v>
      </c>
      <c r="I29" s="18">
        <v>6</v>
      </c>
      <c r="J29" s="18">
        <v>4</v>
      </c>
      <c r="K29" s="18">
        <v>1</v>
      </c>
      <c r="L29" s="18">
        <v>0</v>
      </c>
      <c r="M29" s="18">
        <v>0</v>
      </c>
      <c r="N29" s="18">
        <v>29</v>
      </c>
      <c r="O29" s="18">
        <v>155</v>
      </c>
      <c r="P29" s="18">
        <v>66.81</v>
      </c>
      <c r="Q29" s="17"/>
    </row>
    <row r="30" spans="1:17" ht="26.25" x14ac:dyDescent="0.25">
      <c r="A30" s="18" t="s">
        <v>88</v>
      </c>
      <c r="B30" s="18">
        <v>55</v>
      </c>
      <c r="C30" s="18">
        <v>52</v>
      </c>
      <c r="D30" s="18">
        <v>94.54</v>
      </c>
      <c r="E30" s="18">
        <v>1</v>
      </c>
      <c r="F30" s="18">
        <v>2</v>
      </c>
      <c r="G30" s="18">
        <v>2</v>
      </c>
      <c r="H30" s="18">
        <v>3</v>
      </c>
      <c r="I30" s="18">
        <v>15</v>
      </c>
      <c r="J30" s="18">
        <v>9</v>
      </c>
      <c r="K30" s="18">
        <v>12</v>
      </c>
      <c r="L30" s="18">
        <v>8</v>
      </c>
      <c r="M30" s="18">
        <v>3</v>
      </c>
      <c r="N30" s="18">
        <v>55</v>
      </c>
      <c r="O30" s="18">
        <v>168</v>
      </c>
      <c r="P30" s="18">
        <v>38.18</v>
      </c>
      <c r="Q30" s="17"/>
    </row>
    <row r="31" spans="1:17" ht="26.25" x14ac:dyDescent="0.25">
      <c r="A31" s="18" t="s">
        <v>70</v>
      </c>
      <c r="B31" s="18">
        <v>30</v>
      </c>
      <c r="C31" s="18">
        <v>30</v>
      </c>
      <c r="D31" s="18">
        <v>100</v>
      </c>
      <c r="E31" s="18">
        <v>5</v>
      </c>
      <c r="F31" s="18">
        <v>5</v>
      </c>
      <c r="G31" s="18">
        <v>3</v>
      </c>
      <c r="H31" s="18">
        <v>7</v>
      </c>
      <c r="I31" s="18">
        <v>3</v>
      </c>
      <c r="J31" s="18">
        <v>5</v>
      </c>
      <c r="K31" s="18">
        <v>0</v>
      </c>
      <c r="L31" s="18">
        <v>2</v>
      </c>
      <c r="M31" s="18">
        <v>0</v>
      </c>
      <c r="N31" s="18">
        <v>30</v>
      </c>
      <c r="O31" s="18">
        <v>157</v>
      </c>
      <c r="P31" s="18">
        <v>65.41</v>
      </c>
      <c r="Q31" s="17"/>
    </row>
    <row r="32" spans="1:17" x14ac:dyDescent="0.25">
      <c r="A32" s="18" t="s">
        <v>89</v>
      </c>
      <c r="B32" s="18">
        <v>36</v>
      </c>
      <c r="C32" s="18">
        <v>36</v>
      </c>
      <c r="D32" s="18">
        <v>100</v>
      </c>
      <c r="E32" s="18">
        <v>6</v>
      </c>
      <c r="F32" s="18">
        <v>5</v>
      </c>
      <c r="G32" s="18">
        <v>3</v>
      </c>
      <c r="H32" s="18">
        <v>9</v>
      </c>
      <c r="I32" s="18">
        <v>4</v>
      </c>
      <c r="J32" s="18">
        <v>7</v>
      </c>
      <c r="K32" s="18">
        <v>1</v>
      </c>
      <c r="L32" s="18">
        <v>1</v>
      </c>
      <c r="M32" s="18">
        <v>0</v>
      </c>
      <c r="N32" s="18">
        <v>36</v>
      </c>
      <c r="O32" s="18">
        <v>186</v>
      </c>
      <c r="P32" s="18">
        <v>64.58</v>
      </c>
      <c r="Q32" s="17"/>
    </row>
    <row r="33" spans="1:17" ht="26.25" x14ac:dyDescent="0.25">
      <c r="A33" s="18" t="s">
        <v>90</v>
      </c>
      <c r="B33" s="18">
        <v>36</v>
      </c>
      <c r="C33" s="18">
        <v>36</v>
      </c>
      <c r="D33" s="18">
        <v>100</v>
      </c>
      <c r="E33" s="18">
        <v>7</v>
      </c>
      <c r="F33" s="18">
        <v>12</v>
      </c>
      <c r="G33" s="18">
        <v>2</v>
      </c>
      <c r="H33" s="18">
        <v>3</v>
      </c>
      <c r="I33" s="18">
        <v>5</v>
      </c>
      <c r="J33" s="18">
        <v>2</v>
      </c>
      <c r="K33" s="18">
        <v>3</v>
      </c>
      <c r="L33" s="18">
        <v>2</v>
      </c>
      <c r="M33" s="18">
        <v>0</v>
      </c>
      <c r="N33" s="18">
        <v>36</v>
      </c>
      <c r="O33" s="18">
        <v>201</v>
      </c>
      <c r="P33" s="18">
        <v>69.790000000000006</v>
      </c>
      <c r="Q33" s="17"/>
    </row>
    <row r="34" spans="1:17" x14ac:dyDescent="0.25">
      <c r="A34" s="18" t="s">
        <v>91</v>
      </c>
      <c r="B34" s="18">
        <v>6</v>
      </c>
      <c r="C34" s="18">
        <v>6</v>
      </c>
      <c r="D34" s="18">
        <v>100</v>
      </c>
      <c r="E34" s="18">
        <v>0</v>
      </c>
      <c r="F34" s="18">
        <v>2</v>
      </c>
      <c r="G34" s="18">
        <v>0</v>
      </c>
      <c r="H34" s="18">
        <v>1</v>
      </c>
      <c r="I34" s="18">
        <v>1</v>
      </c>
      <c r="J34" s="18">
        <v>1</v>
      </c>
      <c r="K34" s="18">
        <v>0</v>
      </c>
      <c r="L34" s="18">
        <v>1</v>
      </c>
      <c r="M34" s="18">
        <v>0</v>
      </c>
      <c r="N34" s="18">
        <v>6</v>
      </c>
      <c r="O34" s="18">
        <v>27</v>
      </c>
      <c r="P34" s="18">
        <v>56.25</v>
      </c>
      <c r="Q34" s="17"/>
    </row>
    <row r="35" spans="1:17" ht="51.75" x14ac:dyDescent="0.25">
      <c r="A35" s="18" t="s">
        <v>92</v>
      </c>
      <c r="B35" s="18">
        <v>91</v>
      </c>
      <c r="C35" s="18">
        <v>90</v>
      </c>
      <c r="D35" s="18">
        <v>98.9</v>
      </c>
      <c r="E35" s="18">
        <v>2</v>
      </c>
      <c r="F35" s="18">
        <v>9</v>
      </c>
      <c r="G35" s="18">
        <v>10</v>
      </c>
      <c r="H35" s="18">
        <v>14</v>
      </c>
      <c r="I35" s="18">
        <v>9</v>
      </c>
      <c r="J35" s="18">
        <v>21</v>
      </c>
      <c r="K35" s="18">
        <v>15</v>
      </c>
      <c r="L35" s="18">
        <v>10</v>
      </c>
      <c r="M35" s="18">
        <v>1</v>
      </c>
      <c r="N35" s="18">
        <v>91</v>
      </c>
      <c r="O35" s="18">
        <v>348</v>
      </c>
      <c r="P35" s="18">
        <v>47.8</v>
      </c>
      <c r="Q35" s="17"/>
    </row>
    <row r="36" spans="1:17" ht="39" x14ac:dyDescent="0.25">
      <c r="A36" s="18" t="s">
        <v>93</v>
      </c>
      <c r="B36" s="18">
        <v>26</v>
      </c>
      <c r="C36" s="18">
        <v>25</v>
      </c>
      <c r="D36" s="18">
        <v>96.15</v>
      </c>
      <c r="E36" s="18">
        <v>1</v>
      </c>
      <c r="F36" s="18">
        <v>0</v>
      </c>
      <c r="G36" s="18">
        <v>5</v>
      </c>
      <c r="H36" s="18">
        <v>5</v>
      </c>
      <c r="I36" s="18">
        <v>5</v>
      </c>
      <c r="J36" s="18">
        <v>5</v>
      </c>
      <c r="K36" s="18">
        <v>4</v>
      </c>
      <c r="L36" s="18">
        <v>0</v>
      </c>
      <c r="M36" s="18">
        <v>1</v>
      </c>
      <c r="N36" s="18">
        <v>26</v>
      </c>
      <c r="O36" s="18">
        <v>106</v>
      </c>
      <c r="P36" s="18">
        <v>50.96</v>
      </c>
      <c r="Q36" s="17"/>
    </row>
    <row r="37" spans="1:17" ht="26.25" x14ac:dyDescent="0.25">
      <c r="A37" s="18" t="s">
        <v>94</v>
      </c>
      <c r="B37" s="18">
        <v>26</v>
      </c>
      <c r="C37" s="18">
        <v>24</v>
      </c>
      <c r="D37" s="18">
        <v>92.3</v>
      </c>
      <c r="E37" s="18">
        <v>2</v>
      </c>
      <c r="F37" s="18">
        <v>2</v>
      </c>
      <c r="G37" s="18">
        <v>0</v>
      </c>
      <c r="H37" s="18">
        <v>2</v>
      </c>
      <c r="I37" s="18">
        <v>7</v>
      </c>
      <c r="J37" s="18">
        <v>6</v>
      </c>
      <c r="K37" s="18">
        <v>5</v>
      </c>
      <c r="L37" s="18">
        <v>0</v>
      </c>
      <c r="M37" s="18">
        <v>2</v>
      </c>
      <c r="N37" s="18">
        <v>26</v>
      </c>
      <c r="O37" s="18">
        <v>96</v>
      </c>
      <c r="P37" s="18">
        <v>46.15</v>
      </c>
      <c r="Q37" s="17"/>
    </row>
    <row r="38" spans="1:17" ht="51.75" x14ac:dyDescent="0.25">
      <c r="A38" s="18" t="s">
        <v>95</v>
      </c>
      <c r="B38" s="18">
        <v>1</v>
      </c>
      <c r="C38" s="18">
        <v>1</v>
      </c>
      <c r="D38" s="18">
        <v>100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1</v>
      </c>
      <c r="L38" s="18">
        <v>0</v>
      </c>
      <c r="M38" s="18">
        <v>0</v>
      </c>
      <c r="N38" s="18">
        <v>1</v>
      </c>
      <c r="O38" s="18">
        <v>2</v>
      </c>
      <c r="P38" s="18">
        <v>25</v>
      </c>
      <c r="Q38" s="17"/>
    </row>
    <row r="39" spans="1:17" ht="39" x14ac:dyDescent="0.25">
      <c r="A39" s="18" t="s">
        <v>96</v>
      </c>
      <c r="B39" s="18">
        <v>16</v>
      </c>
      <c r="C39" s="18">
        <v>16</v>
      </c>
      <c r="D39" s="18">
        <v>100</v>
      </c>
      <c r="E39" s="18">
        <v>0</v>
      </c>
      <c r="F39" s="18">
        <v>2</v>
      </c>
      <c r="G39" s="18">
        <v>1</v>
      </c>
      <c r="H39" s="18">
        <v>5</v>
      </c>
      <c r="I39" s="18">
        <v>4</v>
      </c>
      <c r="J39" s="18">
        <v>2</v>
      </c>
      <c r="K39" s="18">
        <v>2</v>
      </c>
      <c r="L39" s="18">
        <v>0</v>
      </c>
      <c r="M39" s="18">
        <v>0</v>
      </c>
      <c r="N39" s="18">
        <v>16</v>
      </c>
      <c r="O39" s="18">
        <v>71</v>
      </c>
      <c r="P39" s="18">
        <v>55.46</v>
      </c>
      <c r="Q39" s="17"/>
    </row>
    <row r="40" spans="1:17" ht="26.25" x14ac:dyDescent="0.25">
      <c r="A40" s="18" t="s">
        <v>97</v>
      </c>
      <c r="B40" s="18">
        <v>91</v>
      </c>
      <c r="C40" s="18">
        <v>91</v>
      </c>
      <c r="D40" s="18">
        <v>100</v>
      </c>
      <c r="E40" s="18">
        <v>7</v>
      </c>
      <c r="F40" s="18">
        <v>7</v>
      </c>
      <c r="G40" s="18">
        <v>16</v>
      </c>
      <c r="H40" s="18">
        <v>18</v>
      </c>
      <c r="I40" s="18">
        <v>17</v>
      </c>
      <c r="J40" s="18">
        <v>16</v>
      </c>
      <c r="K40" s="18">
        <v>8</v>
      </c>
      <c r="L40" s="18">
        <v>2</v>
      </c>
      <c r="M40" s="18">
        <v>0</v>
      </c>
      <c r="N40" s="18">
        <v>91</v>
      </c>
      <c r="O40" s="18">
        <v>425</v>
      </c>
      <c r="P40" s="18">
        <v>58.37</v>
      </c>
      <c r="Q40" s="17"/>
    </row>
    <row r="41" spans="1:17" ht="26.25" x14ac:dyDescent="0.25">
      <c r="A41" s="18" t="s">
        <v>98</v>
      </c>
      <c r="B41" s="18">
        <v>74</v>
      </c>
      <c r="C41" s="18">
        <v>74</v>
      </c>
      <c r="D41" s="18">
        <v>100</v>
      </c>
      <c r="E41" s="18">
        <v>6</v>
      </c>
      <c r="F41" s="18">
        <v>6</v>
      </c>
      <c r="G41" s="18">
        <v>10</v>
      </c>
      <c r="H41" s="18">
        <v>7</v>
      </c>
      <c r="I41" s="18">
        <v>17</v>
      </c>
      <c r="J41" s="18">
        <v>14</v>
      </c>
      <c r="K41" s="18">
        <v>13</v>
      </c>
      <c r="L41" s="18">
        <v>1</v>
      </c>
      <c r="M41" s="18">
        <v>0</v>
      </c>
      <c r="N41" s="18">
        <v>74</v>
      </c>
      <c r="O41" s="18">
        <v>322</v>
      </c>
      <c r="P41" s="18">
        <v>54.39</v>
      </c>
      <c r="Q41" s="17"/>
    </row>
    <row r="42" spans="1:17" x14ac:dyDescent="0.25">
      <c r="A42" s="19" t="s">
        <v>99</v>
      </c>
      <c r="B42" s="19">
        <v>546</v>
      </c>
      <c r="C42" s="19">
        <v>539</v>
      </c>
      <c r="D42" s="19">
        <v>98.71</v>
      </c>
      <c r="E42" s="19">
        <v>48</v>
      </c>
      <c r="F42" s="19">
        <v>62</v>
      </c>
      <c r="G42" s="19">
        <v>60</v>
      </c>
      <c r="H42" s="19">
        <v>84</v>
      </c>
      <c r="I42" s="19">
        <v>96</v>
      </c>
      <c r="J42" s="19">
        <v>96</v>
      </c>
      <c r="K42" s="19">
        <v>66</v>
      </c>
      <c r="L42" s="19">
        <v>27</v>
      </c>
      <c r="M42" s="19">
        <v>7</v>
      </c>
      <c r="N42" s="19">
        <v>546</v>
      </c>
      <c r="O42" s="19">
        <v>2429</v>
      </c>
      <c r="P42" s="20">
        <f>(O42*100)/(91*40)</f>
        <v>66.730769230769226</v>
      </c>
      <c r="Q42" s="21"/>
    </row>
    <row r="43" spans="1:17" x14ac:dyDescent="0.25">
      <c r="A43" s="22"/>
    </row>
    <row r="44" spans="1:17" ht="15.75" x14ac:dyDescent="0.25">
      <c r="A44" s="91" t="s">
        <v>100</v>
      </c>
      <c r="B44" s="91"/>
      <c r="C44" s="91"/>
      <c r="D44" s="91"/>
      <c r="G44" s="92" t="s">
        <v>101</v>
      </c>
      <c r="H44" s="92"/>
      <c r="I44" s="92"/>
      <c r="J44" s="92"/>
      <c r="L44" s="93" t="s">
        <v>102</v>
      </c>
      <c r="M44" s="93"/>
      <c r="N44" s="93"/>
      <c r="O44" s="93"/>
    </row>
    <row r="45" spans="1:17" ht="42.75" x14ac:dyDescent="0.25">
      <c r="A45" s="13" t="s">
        <v>103</v>
      </c>
      <c r="B45" s="13" t="s">
        <v>104</v>
      </c>
      <c r="C45" s="13" t="s">
        <v>105</v>
      </c>
      <c r="D45" s="13" t="s">
        <v>106</v>
      </c>
      <c r="G45" s="13" t="s">
        <v>103</v>
      </c>
      <c r="H45" s="13" t="s">
        <v>104</v>
      </c>
      <c r="I45" s="13" t="s">
        <v>105</v>
      </c>
      <c r="J45" s="13" t="s">
        <v>106</v>
      </c>
      <c r="L45" s="13" t="s">
        <v>103</v>
      </c>
      <c r="M45" s="13" t="s">
        <v>104</v>
      </c>
      <c r="N45" s="13" t="s">
        <v>105</v>
      </c>
      <c r="O45" s="13" t="s">
        <v>106</v>
      </c>
    </row>
    <row r="46" spans="1:17" ht="60" x14ac:dyDescent="0.25">
      <c r="A46" s="14">
        <v>1</v>
      </c>
      <c r="B46" s="14" t="s">
        <v>12</v>
      </c>
      <c r="C46" s="14">
        <v>471</v>
      </c>
      <c r="D46" s="14">
        <v>94.2</v>
      </c>
      <c r="G46" s="14">
        <v>1</v>
      </c>
      <c r="H46" s="14" t="s">
        <v>10</v>
      </c>
      <c r="I46" s="14">
        <v>475</v>
      </c>
      <c r="J46" s="14">
        <v>95</v>
      </c>
      <c r="L46" s="14">
        <v>1</v>
      </c>
      <c r="M46" s="14" t="s">
        <v>11</v>
      </c>
      <c r="N46" s="14">
        <v>462</v>
      </c>
      <c r="O46" s="14">
        <v>92.4</v>
      </c>
    </row>
    <row r="47" spans="1:17" ht="30" x14ac:dyDescent="0.25">
      <c r="A47" s="14">
        <v>2</v>
      </c>
      <c r="B47" s="14" t="s">
        <v>107</v>
      </c>
      <c r="C47" s="14">
        <v>468</v>
      </c>
      <c r="D47" s="14">
        <v>93.6</v>
      </c>
      <c r="G47" s="14">
        <v>2</v>
      </c>
      <c r="H47" s="14" t="s">
        <v>108</v>
      </c>
      <c r="I47" s="14">
        <v>444</v>
      </c>
      <c r="J47" s="14">
        <v>88.8</v>
      </c>
      <c r="L47" s="14">
        <v>2</v>
      </c>
      <c r="M47" s="14" t="s">
        <v>109</v>
      </c>
      <c r="N47" s="14">
        <v>442</v>
      </c>
      <c r="O47" s="14">
        <v>88.4</v>
      </c>
    </row>
    <row r="48" spans="1:17" ht="30" x14ac:dyDescent="0.25">
      <c r="A48" s="14">
        <v>3</v>
      </c>
      <c r="B48" s="14" t="s">
        <v>110</v>
      </c>
      <c r="C48" s="14">
        <v>456</v>
      </c>
      <c r="D48" s="14">
        <v>91.2</v>
      </c>
      <c r="G48" s="14">
        <v>3</v>
      </c>
      <c r="H48" s="14" t="s">
        <v>111</v>
      </c>
      <c r="I48" s="14">
        <v>420</v>
      </c>
      <c r="J48" s="14">
        <v>84</v>
      </c>
      <c r="L48" s="14">
        <v>3</v>
      </c>
      <c r="M48" s="14" t="s">
        <v>112</v>
      </c>
      <c r="N48" s="14">
        <v>417</v>
      </c>
      <c r="O48" s="14">
        <v>83.4</v>
      </c>
    </row>
    <row r="49" spans="1:15" ht="45" x14ac:dyDescent="0.25">
      <c r="A49" s="14">
        <v>4</v>
      </c>
      <c r="B49" s="14" t="s">
        <v>113</v>
      </c>
      <c r="C49" s="14">
        <v>454</v>
      </c>
      <c r="D49" s="14">
        <v>90.8</v>
      </c>
      <c r="G49" s="14">
        <v>4</v>
      </c>
      <c r="H49" s="14" t="s">
        <v>114</v>
      </c>
      <c r="I49" s="14">
        <v>394</v>
      </c>
      <c r="J49" s="14">
        <v>78.8</v>
      </c>
      <c r="L49" s="14">
        <v>4</v>
      </c>
      <c r="M49" s="14" t="s">
        <v>115</v>
      </c>
      <c r="N49" s="14">
        <v>403</v>
      </c>
      <c r="O49" s="14">
        <v>80.599999999999994</v>
      </c>
    </row>
    <row r="50" spans="1:15" ht="45" x14ac:dyDescent="0.25">
      <c r="A50" s="14">
        <v>5</v>
      </c>
      <c r="B50" s="14" t="s">
        <v>116</v>
      </c>
      <c r="C50" s="14">
        <v>445</v>
      </c>
      <c r="D50" s="14">
        <v>89</v>
      </c>
      <c r="G50" s="14">
        <v>5</v>
      </c>
      <c r="H50" s="14" t="s">
        <v>117</v>
      </c>
      <c r="I50" s="14">
        <v>390</v>
      </c>
      <c r="J50" s="14">
        <v>78</v>
      </c>
      <c r="L50" s="14">
        <v>5</v>
      </c>
      <c r="M50" s="14" t="s">
        <v>118</v>
      </c>
      <c r="N50" s="14">
        <v>395</v>
      </c>
      <c r="O50" s="14">
        <v>79</v>
      </c>
    </row>
    <row r="51" spans="1:15" x14ac:dyDescent="0.25">
      <c r="A51" s="22"/>
    </row>
  </sheetData>
  <mergeCells count="10">
    <mergeCell ref="A44:D44"/>
    <mergeCell ref="G44:J44"/>
    <mergeCell ref="L44:O44"/>
    <mergeCell ref="A1:X1"/>
    <mergeCell ref="A16:M16"/>
    <mergeCell ref="A18:M18"/>
    <mergeCell ref="A19:M19"/>
    <mergeCell ref="A20:M20"/>
    <mergeCell ref="A26:Q26"/>
    <mergeCell ref="F17:G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A27" sqref="A27:O28"/>
    </sheetView>
  </sheetViews>
  <sheetFormatPr defaultRowHeight="15" x14ac:dyDescent="0.25"/>
  <cols>
    <col min="1" max="1" width="25.42578125" bestFit="1" customWidth="1"/>
    <col min="2" max="2" width="30.5703125" bestFit="1" customWidth="1"/>
    <col min="3" max="3" width="14.28515625" bestFit="1" customWidth="1"/>
    <col min="15" max="15" width="12.28515625" bestFit="1" customWidth="1"/>
    <col min="16" max="16" width="35.7109375" bestFit="1" customWidth="1"/>
  </cols>
  <sheetData>
    <row r="1" spans="1:15" ht="20.25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3.25" x14ac:dyDescent="0.35">
      <c r="A2" s="100" t="s">
        <v>119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3.25" x14ac:dyDescent="0.3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27" thickBot="1" x14ac:dyDescent="0.45">
      <c r="A4" s="101" t="s">
        <v>120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23"/>
    </row>
    <row r="5" spans="1:15" ht="23.25" x14ac:dyDescent="0.35">
      <c r="A5" s="24" t="s">
        <v>121</v>
      </c>
      <c r="B5" s="24" t="s">
        <v>122</v>
      </c>
      <c r="C5" s="25" t="s">
        <v>123</v>
      </c>
      <c r="D5" s="26" t="s">
        <v>124</v>
      </c>
      <c r="E5" s="27" t="s">
        <v>24</v>
      </c>
      <c r="F5" s="28" t="s">
        <v>25</v>
      </c>
      <c r="G5" s="28" t="s">
        <v>26</v>
      </c>
      <c r="H5" s="28" t="s">
        <v>27</v>
      </c>
      <c r="I5" s="28" t="s">
        <v>28</v>
      </c>
      <c r="J5" s="28" t="s">
        <v>29</v>
      </c>
      <c r="K5" s="28" t="s">
        <v>30</v>
      </c>
      <c r="L5" s="28" t="s">
        <v>31</v>
      </c>
      <c r="M5" s="28" t="s">
        <v>32</v>
      </c>
      <c r="N5" s="29" t="s">
        <v>35</v>
      </c>
      <c r="O5" s="23"/>
    </row>
    <row r="6" spans="1:15" ht="23.25" x14ac:dyDescent="0.35">
      <c r="A6" s="30" t="s">
        <v>5</v>
      </c>
      <c r="B6" s="31">
        <v>78</v>
      </c>
      <c r="C6" s="32">
        <v>78</v>
      </c>
      <c r="D6" s="33">
        <v>100</v>
      </c>
      <c r="E6" s="33">
        <v>1</v>
      </c>
      <c r="F6" s="33">
        <v>21</v>
      </c>
      <c r="G6" s="33">
        <v>14</v>
      </c>
      <c r="H6" s="33">
        <v>19</v>
      </c>
      <c r="I6" s="33">
        <v>21</v>
      </c>
      <c r="J6" s="33">
        <v>2</v>
      </c>
      <c r="K6" s="33">
        <v>0</v>
      </c>
      <c r="L6" s="33">
        <v>0</v>
      </c>
      <c r="M6" s="33">
        <v>0</v>
      </c>
      <c r="N6" s="34">
        <v>60.32</v>
      </c>
      <c r="O6" s="23"/>
    </row>
    <row r="7" spans="1:15" ht="23.25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24" thickBot="1" x14ac:dyDescent="0.4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21" thickBot="1" x14ac:dyDescent="0.3">
      <c r="A9" s="35" t="s">
        <v>125</v>
      </c>
      <c r="B9" s="36" t="s">
        <v>122</v>
      </c>
      <c r="C9" s="25" t="s">
        <v>123</v>
      </c>
      <c r="D9" s="26" t="s">
        <v>124</v>
      </c>
      <c r="E9" s="27" t="s">
        <v>24</v>
      </c>
      <c r="F9" s="28" t="s">
        <v>25</v>
      </c>
      <c r="G9" s="28" t="s">
        <v>26</v>
      </c>
      <c r="H9" s="28" t="s">
        <v>27</v>
      </c>
      <c r="I9" s="28" t="s">
        <v>28</v>
      </c>
      <c r="J9" s="28" t="s">
        <v>29</v>
      </c>
      <c r="K9" s="28" t="s">
        <v>30</v>
      </c>
      <c r="L9" s="28" t="s">
        <v>31</v>
      </c>
      <c r="M9" s="28" t="s">
        <v>32</v>
      </c>
      <c r="N9" s="37" t="s">
        <v>85</v>
      </c>
      <c r="O9" s="38" t="s">
        <v>35</v>
      </c>
    </row>
    <row r="10" spans="1:15" ht="20.25" x14ac:dyDescent="0.3">
      <c r="A10" s="39" t="s">
        <v>126</v>
      </c>
      <c r="B10" s="32">
        <v>78</v>
      </c>
      <c r="C10" s="32">
        <v>78</v>
      </c>
      <c r="D10" s="32">
        <v>100</v>
      </c>
      <c r="E10" s="32">
        <v>2</v>
      </c>
      <c r="F10" s="32">
        <v>16</v>
      </c>
      <c r="G10" s="32">
        <v>12</v>
      </c>
      <c r="H10" s="32">
        <v>8</v>
      </c>
      <c r="I10" s="32">
        <v>15</v>
      </c>
      <c r="J10" s="32">
        <v>13</v>
      </c>
      <c r="K10" s="32">
        <v>10</v>
      </c>
      <c r="L10" s="32">
        <v>2</v>
      </c>
      <c r="M10" s="32">
        <v>0</v>
      </c>
      <c r="N10" s="40">
        <f>(E10*8+F10*7+G10*6+H10*5+I10*4+J10*3+K10*2+L10*1)</f>
        <v>361</v>
      </c>
      <c r="O10" s="41">
        <f>(N10/(B10*8))*100</f>
        <v>57.852564102564109</v>
      </c>
    </row>
    <row r="11" spans="1:15" ht="20.25" x14ac:dyDescent="0.3">
      <c r="A11" s="39" t="s">
        <v>127</v>
      </c>
      <c r="B11" s="32">
        <v>78</v>
      </c>
      <c r="C11" s="32">
        <v>78</v>
      </c>
      <c r="D11" s="32">
        <v>100</v>
      </c>
      <c r="E11" s="32">
        <v>8</v>
      </c>
      <c r="F11" s="32">
        <v>24</v>
      </c>
      <c r="G11" s="32">
        <v>15</v>
      </c>
      <c r="H11" s="32">
        <v>14</v>
      </c>
      <c r="I11" s="32">
        <v>7</v>
      </c>
      <c r="J11" s="32">
        <v>4</v>
      </c>
      <c r="K11" s="32">
        <v>4</v>
      </c>
      <c r="L11" s="32">
        <v>2</v>
      </c>
      <c r="M11" s="32">
        <v>0</v>
      </c>
      <c r="N11" s="42">
        <f>(E11*8+F11*7+G11*6+H11*5+I11*4+J11*3+K11*2+L11*1)</f>
        <v>442</v>
      </c>
      <c r="O11" s="41">
        <f>(N11/(B11*8))*100</f>
        <v>70.833333333333343</v>
      </c>
    </row>
    <row r="12" spans="1:15" ht="20.25" x14ac:dyDescent="0.3">
      <c r="A12" s="39" t="s">
        <v>70</v>
      </c>
      <c r="B12" s="32">
        <v>78</v>
      </c>
      <c r="C12" s="32">
        <v>78</v>
      </c>
      <c r="D12" s="32">
        <v>100</v>
      </c>
      <c r="E12" s="32">
        <v>6</v>
      </c>
      <c r="F12" s="32">
        <v>11</v>
      </c>
      <c r="G12" s="32">
        <v>14</v>
      </c>
      <c r="H12" s="32">
        <v>9</v>
      </c>
      <c r="I12" s="32">
        <v>14</v>
      </c>
      <c r="J12" s="32">
        <v>10</v>
      </c>
      <c r="K12" s="32">
        <v>10</v>
      </c>
      <c r="L12" s="32">
        <v>4</v>
      </c>
      <c r="M12" s="32">
        <v>0</v>
      </c>
      <c r="N12" s="42">
        <f>(E12*8+F12*7+G12*6+H12*5+I12*4+J12*3+K12*2+L12*1)</f>
        <v>364</v>
      </c>
      <c r="O12" s="41">
        <f>(N12/(B12*8))*100</f>
        <v>58.333333333333336</v>
      </c>
    </row>
    <row r="13" spans="1:15" ht="20.25" x14ac:dyDescent="0.3">
      <c r="A13" s="39" t="s">
        <v>49</v>
      </c>
      <c r="B13" s="32">
        <v>78</v>
      </c>
      <c r="C13" s="32">
        <v>78</v>
      </c>
      <c r="D13" s="32">
        <v>100</v>
      </c>
      <c r="E13" s="32">
        <v>11</v>
      </c>
      <c r="F13" s="32">
        <v>8</v>
      </c>
      <c r="G13" s="32">
        <v>13</v>
      </c>
      <c r="H13" s="32">
        <v>11</v>
      </c>
      <c r="I13" s="32">
        <v>10</v>
      </c>
      <c r="J13" s="32">
        <v>14</v>
      </c>
      <c r="K13" s="32">
        <v>7</v>
      </c>
      <c r="L13" s="32">
        <v>4</v>
      </c>
      <c r="M13" s="32">
        <v>0</v>
      </c>
      <c r="N13" s="42">
        <f>(E13*8+F13*7+G13*6+H13*5+I13*4+J13*3+K13*2+L13*1)</f>
        <v>377</v>
      </c>
      <c r="O13" s="41">
        <f>(N13/(B13*8))*100</f>
        <v>60.416666666666664</v>
      </c>
    </row>
    <row r="14" spans="1:15" ht="20.25" x14ac:dyDescent="0.3">
      <c r="A14" s="39" t="s">
        <v>50</v>
      </c>
      <c r="B14" s="32">
        <v>78</v>
      </c>
      <c r="C14" s="32">
        <v>78</v>
      </c>
      <c r="D14" s="32">
        <v>100</v>
      </c>
      <c r="E14" s="32">
        <v>6</v>
      </c>
      <c r="F14" s="32">
        <v>9</v>
      </c>
      <c r="G14" s="32">
        <v>6</v>
      </c>
      <c r="H14" s="32">
        <v>15</v>
      </c>
      <c r="I14" s="32">
        <v>13</v>
      </c>
      <c r="J14" s="32">
        <v>11</v>
      </c>
      <c r="K14" s="32">
        <v>13</v>
      </c>
      <c r="L14" s="32">
        <v>5</v>
      </c>
      <c r="M14" s="32">
        <v>0</v>
      </c>
      <c r="N14" s="42">
        <f>(E14*8+F14*7+G14*6+H14*5+I14*4+J14*3+K14*2+L14*1)</f>
        <v>338</v>
      </c>
      <c r="O14" s="41">
        <f>(N14/(B14*8))*100</f>
        <v>54.166666666666664</v>
      </c>
    </row>
    <row r="15" spans="1:15" ht="20.25" x14ac:dyDescent="0.3">
      <c r="A15" s="39" t="s">
        <v>128</v>
      </c>
      <c r="B15" s="32"/>
      <c r="C15" s="32"/>
      <c r="D15" s="32"/>
      <c r="E15" s="32">
        <f>SUBTOTAL(9,E10:E14)</f>
        <v>33</v>
      </c>
      <c r="F15" s="32">
        <f t="shared" ref="F15:M15" si="0">SUBTOTAL(9,F10:F14)</f>
        <v>68</v>
      </c>
      <c r="G15" s="32">
        <f t="shared" si="0"/>
        <v>60</v>
      </c>
      <c r="H15" s="32">
        <f t="shared" si="0"/>
        <v>57</v>
      </c>
      <c r="I15" s="32">
        <f t="shared" si="0"/>
        <v>59</v>
      </c>
      <c r="J15" s="32">
        <f t="shared" si="0"/>
        <v>52</v>
      </c>
      <c r="K15" s="32">
        <f t="shared" si="0"/>
        <v>44</v>
      </c>
      <c r="L15" s="32">
        <f t="shared" si="0"/>
        <v>17</v>
      </c>
      <c r="M15" s="32">
        <f t="shared" si="0"/>
        <v>0</v>
      </c>
      <c r="N15" s="43">
        <v>390</v>
      </c>
      <c r="O15" s="41"/>
    </row>
    <row r="16" spans="1:15" ht="20.25" x14ac:dyDescent="0.3">
      <c r="A16" s="39" t="s">
        <v>129</v>
      </c>
      <c r="B16" s="32"/>
      <c r="C16" s="32"/>
      <c r="D16" s="32"/>
      <c r="E16" s="32">
        <v>8</v>
      </c>
      <c r="F16" s="32">
        <v>7</v>
      </c>
      <c r="G16" s="32">
        <v>6</v>
      </c>
      <c r="H16" s="32">
        <v>5</v>
      </c>
      <c r="I16" s="32">
        <v>4</v>
      </c>
      <c r="J16" s="32">
        <v>3</v>
      </c>
      <c r="K16" s="32">
        <v>2</v>
      </c>
      <c r="L16" s="32">
        <v>1</v>
      </c>
      <c r="M16" s="32">
        <v>0</v>
      </c>
      <c r="N16" s="43"/>
      <c r="O16" s="41"/>
    </row>
    <row r="17" spans="1:15" ht="23.25" x14ac:dyDescent="0.35">
      <c r="A17" s="39" t="s">
        <v>34</v>
      </c>
      <c r="B17" s="32"/>
      <c r="C17" s="32"/>
      <c r="D17" s="32"/>
      <c r="E17" s="33">
        <f>E15*E16</f>
        <v>264</v>
      </c>
      <c r="F17" s="33">
        <f t="shared" ref="F17:M17" si="1">F15*F16</f>
        <v>476</v>
      </c>
      <c r="G17" s="33">
        <f t="shared" si="1"/>
        <v>360</v>
      </c>
      <c r="H17" s="33">
        <f t="shared" si="1"/>
        <v>285</v>
      </c>
      <c r="I17" s="33">
        <f t="shared" si="1"/>
        <v>236</v>
      </c>
      <c r="J17" s="33">
        <f t="shared" si="1"/>
        <v>156</v>
      </c>
      <c r="K17" s="33">
        <f t="shared" si="1"/>
        <v>88</v>
      </c>
      <c r="L17" s="33">
        <f t="shared" si="1"/>
        <v>17</v>
      </c>
      <c r="M17" s="33">
        <f t="shared" si="1"/>
        <v>0</v>
      </c>
      <c r="N17" s="34">
        <v>1882</v>
      </c>
      <c r="O17" s="44">
        <v>60.32</v>
      </c>
    </row>
    <row r="18" spans="1:15" ht="23.25" x14ac:dyDescent="0.35">
      <c r="A18" s="69"/>
      <c r="B18" s="70"/>
      <c r="C18" s="70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73"/>
    </row>
    <row r="19" spans="1:15" ht="23.25" x14ac:dyDescent="0.35">
      <c r="A19" s="104" t="s">
        <v>137</v>
      </c>
      <c r="B19" s="104"/>
      <c r="C19" s="70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73"/>
    </row>
    <row r="20" spans="1:15" ht="23.25" x14ac:dyDescent="0.35">
      <c r="A20" s="53" t="s">
        <v>166</v>
      </c>
      <c r="B20" s="53">
        <v>91</v>
      </c>
      <c r="C20" s="70"/>
      <c r="D20" s="70"/>
      <c r="E20" s="71"/>
      <c r="F20" s="71"/>
      <c r="G20" s="71"/>
      <c r="H20" s="71"/>
      <c r="I20" s="71"/>
      <c r="J20" s="71"/>
      <c r="K20" s="71"/>
      <c r="L20" s="71"/>
      <c r="M20" s="71"/>
      <c r="N20" s="72"/>
      <c r="O20" s="73"/>
    </row>
    <row r="21" spans="1:15" ht="23.25" x14ac:dyDescent="0.35">
      <c r="A21" s="53" t="s">
        <v>167</v>
      </c>
      <c r="B21" s="53">
        <v>88.4</v>
      </c>
      <c r="C21" s="70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2"/>
      <c r="O21" s="73"/>
    </row>
    <row r="22" spans="1:15" ht="23.25" x14ac:dyDescent="0.35">
      <c r="A22" s="53" t="s">
        <v>168</v>
      </c>
      <c r="B22" s="53">
        <v>88.2</v>
      </c>
      <c r="C22" s="70"/>
      <c r="D22" s="70"/>
      <c r="E22" s="71"/>
      <c r="F22" s="71"/>
      <c r="G22" s="71"/>
      <c r="H22" s="71"/>
      <c r="I22" s="71"/>
      <c r="J22" s="71"/>
      <c r="K22" s="71"/>
      <c r="L22" s="71"/>
      <c r="M22" s="71"/>
      <c r="N22" s="72"/>
      <c r="O22" s="73"/>
    </row>
    <row r="23" spans="1:15" ht="23.25" x14ac:dyDescent="0.35">
      <c r="A23" s="53" t="s">
        <v>169</v>
      </c>
      <c r="B23" s="53">
        <v>87.8</v>
      </c>
      <c r="C23" s="70"/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2"/>
      <c r="O23" s="73"/>
    </row>
    <row r="24" spans="1:15" ht="23.25" x14ac:dyDescent="0.35">
      <c r="A24" s="53" t="s">
        <v>170</v>
      </c>
      <c r="B24" s="53">
        <v>87.2</v>
      </c>
      <c r="C24" s="70"/>
      <c r="D24" s="70"/>
      <c r="E24" s="71"/>
      <c r="F24" s="71"/>
      <c r="G24" s="71"/>
      <c r="H24" s="71"/>
      <c r="I24" s="71"/>
      <c r="J24" s="71"/>
      <c r="K24" s="71"/>
      <c r="L24" s="71"/>
      <c r="M24" s="71"/>
      <c r="N24" s="72"/>
      <c r="O24" s="73"/>
    </row>
    <row r="25" spans="1:15" ht="23.25" x14ac:dyDescent="0.3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7" spans="1:15" ht="20.25" x14ac:dyDescent="0.3">
      <c r="A27" s="99" t="s">
        <v>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1:15" ht="18" x14ac:dyDescent="0.25">
      <c r="A28" s="102" t="s">
        <v>130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5" ht="18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5" ht="15.75" x14ac:dyDescent="0.25">
      <c r="A30" s="46" t="s">
        <v>121</v>
      </c>
      <c r="B30" s="46" t="s">
        <v>131</v>
      </c>
      <c r="C30" s="46" t="s">
        <v>122</v>
      </c>
      <c r="D30" s="46" t="s">
        <v>132</v>
      </c>
      <c r="E30" s="46" t="s">
        <v>133</v>
      </c>
      <c r="F30" s="47" t="s">
        <v>24</v>
      </c>
      <c r="G30" s="47" t="s">
        <v>25</v>
      </c>
      <c r="H30" s="47" t="s">
        <v>26</v>
      </c>
      <c r="I30" s="47" t="s">
        <v>27</v>
      </c>
      <c r="J30" s="47" t="s">
        <v>28</v>
      </c>
      <c r="K30" s="47" t="s">
        <v>29</v>
      </c>
      <c r="L30" s="47" t="s">
        <v>30</v>
      </c>
      <c r="M30" s="47" t="s">
        <v>31</v>
      </c>
      <c r="N30" s="47" t="s">
        <v>32</v>
      </c>
      <c r="O30" s="46" t="s">
        <v>35</v>
      </c>
    </row>
    <row r="31" spans="1:15" ht="18" x14ac:dyDescent="0.25">
      <c r="A31" s="48" t="s">
        <v>5</v>
      </c>
      <c r="B31" s="49">
        <v>83</v>
      </c>
      <c r="C31" s="49">
        <v>83</v>
      </c>
      <c r="D31" s="49">
        <v>83</v>
      </c>
      <c r="E31" s="49">
        <v>100</v>
      </c>
      <c r="F31" s="50">
        <v>8</v>
      </c>
      <c r="G31" s="50">
        <v>20</v>
      </c>
      <c r="H31" s="50">
        <v>21</v>
      </c>
      <c r="I31" s="50">
        <v>27</v>
      </c>
      <c r="J31" s="50">
        <v>7</v>
      </c>
      <c r="K31" s="50">
        <v>0</v>
      </c>
      <c r="L31" s="50">
        <v>0</v>
      </c>
      <c r="M31" s="50">
        <v>0</v>
      </c>
      <c r="N31" s="50">
        <v>0</v>
      </c>
      <c r="O31" s="49">
        <v>57.16</v>
      </c>
    </row>
    <row r="32" spans="1:15" ht="18" x14ac:dyDescent="0.25">
      <c r="A32" s="51"/>
      <c r="B32" s="52"/>
      <c r="C32" s="52"/>
      <c r="D32" s="52"/>
      <c r="E32" s="52"/>
      <c r="F32" s="5"/>
      <c r="G32" s="5"/>
      <c r="H32" s="5"/>
      <c r="I32" s="5"/>
      <c r="J32" s="5"/>
      <c r="K32" s="5"/>
      <c r="L32" s="5"/>
      <c r="M32" s="5"/>
      <c r="N32" s="5"/>
      <c r="O32" s="52"/>
    </row>
    <row r="33" spans="1:15" ht="18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15.75" x14ac:dyDescent="0.25">
      <c r="A34" s="46" t="s">
        <v>134</v>
      </c>
      <c r="B34" s="46" t="s">
        <v>131</v>
      </c>
      <c r="C34" s="46" t="s">
        <v>122</v>
      </c>
      <c r="D34" s="46" t="s">
        <v>132</v>
      </c>
      <c r="E34" s="46" t="s">
        <v>133</v>
      </c>
      <c r="F34" s="47" t="s">
        <v>24</v>
      </c>
      <c r="G34" s="47" t="s">
        <v>25</v>
      </c>
      <c r="H34" s="47" t="s">
        <v>26</v>
      </c>
      <c r="I34" s="47" t="s">
        <v>27</v>
      </c>
      <c r="J34" s="47" t="s">
        <v>28</v>
      </c>
      <c r="K34" s="47" t="s">
        <v>29</v>
      </c>
      <c r="L34" s="47" t="s">
        <v>30</v>
      </c>
      <c r="M34" s="47" t="s">
        <v>31</v>
      </c>
      <c r="N34" s="47" t="s">
        <v>32</v>
      </c>
      <c r="O34" s="46" t="s">
        <v>35</v>
      </c>
    </row>
    <row r="35" spans="1:15" ht="18" x14ac:dyDescent="0.25">
      <c r="A35" s="53" t="s">
        <v>49</v>
      </c>
      <c r="B35" s="53">
        <v>29</v>
      </c>
      <c r="C35" s="53">
        <v>29</v>
      </c>
      <c r="D35" s="53">
        <v>29</v>
      </c>
      <c r="E35" s="53">
        <v>100</v>
      </c>
      <c r="F35" s="54">
        <v>3</v>
      </c>
      <c r="G35" s="54">
        <v>13</v>
      </c>
      <c r="H35" s="54">
        <v>8</v>
      </c>
      <c r="I35" s="54">
        <v>5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3">
        <v>66.37</v>
      </c>
    </row>
    <row r="36" spans="1:15" ht="18" x14ac:dyDescent="0.25">
      <c r="A36" s="53" t="s">
        <v>135</v>
      </c>
      <c r="B36" s="53">
        <v>33</v>
      </c>
      <c r="C36" s="53">
        <v>33</v>
      </c>
      <c r="D36" s="53">
        <v>33</v>
      </c>
      <c r="E36" s="53">
        <v>100</v>
      </c>
      <c r="F36" s="54">
        <v>2</v>
      </c>
      <c r="G36" s="54">
        <v>6</v>
      </c>
      <c r="H36" s="54">
        <v>10</v>
      </c>
      <c r="I36" s="54">
        <v>12</v>
      </c>
      <c r="J36" s="54">
        <v>3</v>
      </c>
      <c r="K36" s="54">
        <v>0</v>
      </c>
      <c r="L36" s="54">
        <v>0</v>
      </c>
      <c r="M36" s="54">
        <v>0</v>
      </c>
      <c r="N36" s="54">
        <v>0</v>
      </c>
      <c r="O36" s="53">
        <v>55</v>
      </c>
    </row>
    <row r="37" spans="1:15" ht="18" x14ac:dyDescent="0.25">
      <c r="A37" s="53" t="s">
        <v>136</v>
      </c>
      <c r="B37" s="53">
        <v>21</v>
      </c>
      <c r="C37" s="53">
        <v>21</v>
      </c>
      <c r="D37" s="53">
        <v>21</v>
      </c>
      <c r="E37" s="53">
        <v>100</v>
      </c>
      <c r="F37" s="54">
        <v>3</v>
      </c>
      <c r="G37" s="54">
        <v>1</v>
      </c>
      <c r="H37" s="54">
        <v>3</v>
      </c>
      <c r="I37" s="54">
        <v>10</v>
      </c>
      <c r="J37" s="54">
        <v>4</v>
      </c>
      <c r="K37" s="54">
        <v>0</v>
      </c>
      <c r="L37" s="54">
        <v>0</v>
      </c>
      <c r="M37" s="54">
        <v>0</v>
      </c>
      <c r="N37" s="54">
        <v>0</v>
      </c>
      <c r="O37" s="53">
        <v>47.85</v>
      </c>
    </row>
    <row r="38" spans="1:15" ht="18" x14ac:dyDescent="0.25">
      <c r="A38" s="53"/>
      <c r="B38" s="53"/>
      <c r="C38" s="53"/>
      <c r="D38" s="53"/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3"/>
    </row>
    <row r="39" spans="1:15" x14ac:dyDescent="0.25">
      <c r="F39" s="2"/>
      <c r="G39" s="2"/>
      <c r="H39" s="2"/>
      <c r="I39" s="2"/>
      <c r="J39" s="2"/>
      <c r="K39" s="2"/>
      <c r="L39" s="2"/>
      <c r="M39" s="2"/>
      <c r="N39" s="2"/>
    </row>
    <row r="40" spans="1:15" x14ac:dyDescent="0.25">
      <c r="F40" s="2"/>
      <c r="G40" s="2"/>
      <c r="H40" s="2"/>
      <c r="I40" s="2"/>
      <c r="J40" s="2"/>
      <c r="K40" s="2"/>
      <c r="L40" s="2"/>
      <c r="M40" s="2"/>
      <c r="N40" s="2"/>
    </row>
    <row r="41" spans="1:15" x14ac:dyDescent="0.25">
      <c r="F41" s="2"/>
      <c r="G41" s="2"/>
      <c r="H41" s="2"/>
      <c r="I41" s="2"/>
      <c r="J41" s="2"/>
      <c r="K41" s="2"/>
      <c r="L41" s="2"/>
      <c r="M41" s="2"/>
      <c r="N41" s="2"/>
    </row>
    <row r="42" spans="1:15" ht="20.25" x14ac:dyDescent="0.3">
      <c r="A42" s="103" t="s">
        <v>137</v>
      </c>
      <c r="B42" s="103"/>
      <c r="C42" s="103"/>
      <c r="F42" s="2"/>
      <c r="G42" s="2"/>
      <c r="H42" s="2"/>
      <c r="I42" s="2"/>
      <c r="J42" s="2"/>
      <c r="K42" s="2"/>
      <c r="L42" s="2"/>
      <c r="M42" s="2"/>
      <c r="N42" s="2"/>
    </row>
    <row r="43" spans="1:15" x14ac:dyDescent="0.25">
      <c r="F43" s="2"/>
      <c r="G43" s="2"/>
      <c r="H43" s="2"/>
      <c r="I43" s="2"/>
      <c r="J43" s="2"/>
      <c r="K43" s="2"/>
      <c r="L43" s="2"/>
      <c r="M43" s="2"/>
      <c r="N43" s="2"/>
    </row>
    <row r="44" spans="1:15" ht="15.75" x14ac:dyDescent="0.25">
      <c r="A44" s="46" t="s">
        <v>138</v>
      </c>
      <c r="B44" s="46" t="s">
        <v>139</v>
      </c>
      <c r="C44" s="46" t="s">
        <v>133</v>
      </c>
      <c r="F44" s="2"/>
      <c r="G44" s="2"/>
      <c r="H44" s="2"/>
      <c r="I44" s="2"/>
      <c r="J44" s="2"/>
      <c r="K44" s="2"/>
      <c r="L44" s="2"/>
      <c r="M44" s="2"/>
      <c r="N44" s="2"/>
    </row>
    <row r="45" spans="1:15" ht="18" x14ac:dyDescent="0.25">
      <c r="A45" s="55" t="s">
        <v>140</v>
      </c>
      <c r="B45" s="55" t="s">
        <v>49</v>
      </c>
      <c r="C45" s="49">
        <v>96.6</v>
      </c>
      <c r="F45" s="2"/>
      <c r="G45" s="2"/>
      <c r="H45" s="2"/>
      <c r="I45" s="2"/>
      <c r="J45" s="2"/>
      <c r="K45" s="2"/>
      <c r="L45" s="2"/>
      <c r="M45" s="2"/>
      <c r="N45" s="2"/>
    </row>
    <row r="46" spans="1:15" ht="18" x14ac:dyDescent="0.25">
      <c r="A46" s="55" t="s">
        <v>141</v>
      </c>
      <c r="B46" s="55" t="s">
        <v>136</v>
      </c>
      <c r="C46" s="49">
        <v>95.4</v>
      </c>
      <c r="F46" s="2"/>
      <c r="G46" s="2"/>
      <c r="H46" s="2"/>
      <c r="I46" s="2"/>
      <c r="J46" s="2"/>
      <c r="K46" s="2"/>
      <c r="L46" s="2"/>
      <c r="M46" s="2"/>
      <c r="N46" s="2"/>
    </row>
    <row r="47" spans="1:15" ht="18" x14ac:dyDescent="0.25">
      <c r="A47" s="55" t="s">
        <v>142</v>
      </c>
      <c r="B47" s="55" t="s">
        <v>49</v>
      </c>
      <c r="C47" s="49">
        <v>95.2</v>
      </c>
      <c r="F47" s="2"/>
      <c r="G47" s="2"/>
      <c r="H47" s="2"/>
      <c r="I47" s="2"/>
      <c r="J47" s="2"/>
      <c r="K47" s="2"/>
      <c r="L47" s="2"/>
      <c r="M47" s="2"/>
      <c r="N47" s="2"/>
    </row>
    <row r="48" spans="1:15" ht="18" x14ac:dyDescent="0.25">
      <c r="A48" s="55" t="s">
        <v>143</v>
      </c>
      <c r="B48" s="55" t="s">
        <v>135</v>
      </c>
      <c r="C48" s="49">
        <v>93</v>
      </c>
      <c r="F48" s="2"/>
      <c r="G48" s="2"/>
      <c r="H48" s="2"/>
      <c r="I48" s="2"/>
      <c r="J48" s="2"/>
      <c r="K48" s="2"/>
      <c r="L48" s="2"/>
      <c r="M48" s="2"/>
      <c r="N48" s="2"/>
    </row>
    <row r="49" spans="1:14" ht="18" x14ac:dyDescent="0.25">
      <c r="A49" s="55" t="s">
        <v>144</v>
      </c>
      <c r="B49" s="55" t="s">
        <v>49</v>
      </c>
      <c r="C49" s="49">
        <v>91.4</v>
      </c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F50" s="2"/>
      <c r="G50" s="2"/>
      <c r="H50" s="2"/>
      <c r="I50" s="2"/>
      <c r="J50" s="2"/>
      <c r="K50" s="2"/>
      <c r="L50" s="2"/>
      <c r="M50" s="2"/>
      <c r="N50" s="2"/>
    </row>
    <row r="51" spans="1:14" ht="20.25" x14ac:dyDescent="0.3">
      <c r="A51" s="103" t="s">
        <v>145</v>
      </c>
      <c r="B51" s="103"/>
      <c r="C51" s="103"/>
      <c r="F51" s="2"/>
      <c r="G51" s="2"/>
      <c r="H51" s="2"/>
      <c r="I51" s="2"/>
      <c r="J51" s="2"/>
      <c r="K51" s="2"/>
      <c r="L51" s="2"/>
      <c r="M51" s="2"/>
      <c r="N51" s="2"/>
    </row>
    <row r="52" spans="1:14" ht="20.25" x14ac:dyDescent="0.3">
      <c r="A52" s="56"/>
      <c r="B52" s="56"/>
      <c r="C52" s="56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x14ac:dyDescent="0.25">
      <c r="A53" s="57" t="s">
        <v>139</v>
      </c>
      <c r="B53" s="46" t="s">
        <v>138</v>
      </c>
      <c r="C53" s="46" t="s">
        <v>133</v>
      </c>
      <c r="F53" s="2"/>
      <c r="G53" s="2"/>
      <c r="H53" s="2"/>
      <c r="I53" s="2"/>
      <c r="J53" s="2"/>
      <c r="K53" s="2"/>
      <c r="L53" s="2"/>
      <c r="M53" s="2"/>
      <c r="N53" s="2"/>
    </row>
    <row r="54" spans="1:14" ht="20.25" x14ac:dyDescent="0.3">
      <c r="A54" s="105" t="s">
        <v>49</v>
      </c>
      <c r="B54" s="58" t="s">
        <v>140</v>
      </c>
      <c r="C54" s="32">
        <v>96.6</v>
      </c>
      <c r="F54" s="2"/>
      <c r="G54" s="2"/>
      <c r="H54" s="2"/>
      <c r="I54" s="2"/>
      <c r="J54" s="2"/>
      <c r="K54" s="2"/>
      <c r="L54" s="2"/>
      <c r="M54" s="2"/>
      <c r="N54" s="2"/>
    </row>
    <row r="55" spans="1:14" ht="20.25" x14ac:dyDescent="0.3">
      <c r="A55" s="105"/>
      <c r="B55" s="58" t="s">
        <v>142</v>
      </c>
      <c r="C55" s="32">
        <v>95.2</v>
      </c>
      <c r="F55" s="2"/>
      <c r="G55" s="2"/>
      <c r="H55" s="2"/>
      <c r="I55" s="2"/>
      <c r="J55" s="2"/>
      <c r="K55" s="2"/>
      <c r="L55" s="2"/>
      <c r="M55" s="2"/>
      <c r="N55" s="2"/>
    </row>
    <row r="56" spans="1:14" ht="20.25" x14ac:dyDescent="0.3">
      <c r="A56" s="105"/>
      <c r="B56" s="58" t="s">
        <v>144</v>
      </c>
      <c r="C56" s="32">
        <v>91.4</v>
      </c>
      <c r="F56" s="2"/>
      <c r="G56" s="2"/>
      <c r="H56" s="2"/>
      <c r="I56" s="2"/>
      <c r="J56" s="2"/>
      <c r="K56" s="2"/>
      <c r="L56" s="2"/>
      <c r="M56" s="2"/>
      <c r="N56" s="2"/>
    </row>
    <row r="57" spans="1:14" ht="20.25" x14ac:dyDescent="0.3">
      <c r="A57" s="105" t="s">
        <v>135</v>
      </c>
      <c r="B57" s="58" t="s">
        <v>143</v>
      </c>
      <c r="C57" s="32">
        <v>93</v>
      </c>
      <c r="F57" s="2"/>
      <c r="G57" s="2"/>
      <c r="H57" s="2"/>
      <c r="I57" s="2"/>
      <c r="J57" s="2"/>
      <c r="K57" s="2"/>
      <c r="L57" s="2"/>
      <c r="M57" s="2"/>
      <c r="N57" s="2"/>
    </row>
    <row r="58" spans="1:14" ht="20.25" x14ac:dyDescent="0.3">
      <c r="A58" s="105"/>
      <c r="B58" s="58" t="s">
        <v>146</v>
      </c>
      <c r="C58" s="32">
        <v>90.2</v>
      </c>
      <c r="F58" s="2"/>
      <c r="G58" s="2"/>
      <c r="H58" s="2"/>
      <c r="I58" s="2"/>
      <c r="J58" s="2"/>
      <c r="K58" s="2"/>
      <c r="L58" s="2"/>
      <c r="M58" s="2"/>
      <c r="N58" s="2"/>
    </row>
    <row r="59" spans="1:14" ht="20.25" x14ac:dyDescent="0.3">
      <c r="A59" s="105"/>
      <c r="B59" s="58" t="s">
        <v>147</v>
      </c>
      <c r="C59" s="32">
        <v>85</v>
      </c>
      <c r="F59" s="2"/>
      <c r="G59" s="2"/>
      <c r="H59" s="2"/>
      <c r="I59" s="2"/>
      <c r="J59" s="2"/>
      <c r="K59" s="2"/>
      <c r="L59" s="2"/>
      <c r="M59" s="2"/>
      <c r="N59" s="2"/>
    </row>
    <row r="60" spans="1:14" ht="20.25" x14ac:dyDescent="0.3">
      <c r="A60" s="105" t="s">
        <v>136</v>
      </c>
      <c r="B60" s="58" t="s">
        <v>141</v>
      </c>
      <c r="C60" s="32">
        <v>95.4</v>
      </c>
      <c r="F60" s="2"/>
      <c r="G60" s="2"/>
      <c r="H60" s="2"/>
      <c r="I60" s="2"/>
      <c r="J60" s="2"/>
      <c r="K60" s="2"/>
      <c r="L60" s="2"/>
      <c r="M60" s="2"/>
      <c r="N60" s="2"/>
    </row>
    <row r="61" spans="1:14" ht="20.25" x14ac:dyDescent="0.3">
      <c r="A61" s="105"/>
      <c r="B61" s="58" t="s">
        <v>148</v>
      </c>
      <c r="C61" s="32">
        <v>91.2</v>
      </c>
      <c r="F61" s="2"/>
      <c r="G61" s="2"/>
      <c r="H61" s="2"/>
      <c r="I61" s="2"/>
      <c r="J61" s="2"/>
      <c r="K61" s="2"/>
      <c r="L61" s="2"/>
      <c r="M61" s="2"/>
      <c r="N61" s="2"/>
    </row>
    <row r="62" spans="1:14" ht="20.25" x14ac:dyDescent="0.3">
      <c r="A62" s="105"/>
      <c r="B62" s="58" t="s">
        <v>149</v>
      </c>
      <c r="C62" s="32">
        <v>90.6</v>
      </c>
      <c r="F62" s="2"/>
      <c r="G62" s="2"/>
      <c r="H62" s="2"/>
      <c r="I62" s="2"/>
      <c r="J62" s="2"/>
      <c r="K62" s="2"/>
      <c r="L62" s="2"/>
      <c r="M62" s="2"/>
      <c r="N62" s="2"/>
    </row>
    <row r="66" spans="1:16" ht="24.75" x14ac:dyDescent="0.25">
      <c r="A66" s="98" t="s">
        <v>150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16" ht="24.75" x14ac:dyDescent="0.25">
      <c r="A67" s="98" t="s">
        <v>151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1:16" ht="16.5" thickBot="1" x14ac:dyDescent="0.3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6" ht="21" thickBot="1" x14ac:dyDescent="0.3">
      <c r="A69" s="35" t="s">
        <v>125</v>
      </c>
      <c r="B69" s="36" t="s">
        <v>122</v>
      </c>
      <c r="C69" s="25" t="s">
        <v>123</v>
      </c>
      <c r="D69" s="26" t="s">
        <v>124</v>
      </c>
      <c r="E69" s="27" t="s">
        <v>24</v>
      </c>
      <c r="F69" s="28" t="s">
        <v>25</v>
      </c>
      <c r="G69" s="28" t="s">
        <v>26</v>
      </c>
      <c r="H69" s="28" t="s">
        <v>27</v>
      </c>
      <c r="I69" s="28" t="s">
        <v>28</v>
      </c>
      <c r="J69" s="28" t="s">
        <v>29</v>
      </c>
      <c r="K69" s="28" t="s">
        <v>30</v>
      </c>
      <c r="L69" s="28" t="s">
        <v>31</v>
      </c>
      <c r="M69" s="28" t="s">
        <v>32</v>
      </c>
      <c r="N69" s="37" t="s">
        <v>85</v>
      </c>
      <c r="O69" s="61" t="s">
        <v>35</v>
      </c>
      <c r="P69" s="62" t="s">
        <v>152</v>
      </c>
    </row>
    <row r="70" spans="1:16" ht="20.25" x14ac:dyDescent="0.3">
      <c r="A70" s="39" t="s">
        <v>96</v>
      </c>
      <c r="B70" s="32">
        <v>9</v>
      </c>
      <c r="C70" s="32">
        <v>9</v>
      </c>
      <c r="D70" s="32">
        <v>100</v>
      </c>
      <c r="E70" s="32">
        <v>1</v>
      </c>
      <c r="F70" s="32">
        <v>1</v>
      </c>
      <c r="G70" s="32">
        <v>2</v>
      </c>
      <c r="H70" s="32">
        <v>1</v>
      </c>
      <c r="I70" s="32">
        <v>2</v>
      </c>
      <c r="J70" s="32">
        <v>1</v>
      </c>
      <c r="K70" s="32">
        <v>1</v>
      </c>
      <c r="L70" s="32">
        <v>0</v>
      </c>
      <c r="M70" s="32">
        <v>0</v>
      </c>
      <c r="N70" s="40">
        <f>(E70*8+F70*7+G70*6+H70*5+I70*4+J70*3+K70*2+L70*1)</f>
        <v>45</v>
      </c>
      <c r="O70" s="63">
        <f>(N70/(B70*8))*100</f>
        <v>62.5</v>
      </c>
      <c r="P70" s="64" t="s">
        <v>153</v>
      </c>
    </row>
    <row r="71" spans="1:16" ht="20.25" x14ac:dyDescent="0.3">
      <c r="A71" s="39" t="s">
        <v>70</v>
      </c>
      <c r="B71" s="32">
        <v>20</v>
      </c>
      <c r="C71" s="32">
        <v>20</v>
      </c>
      <c r="D71" s="32">
        <v>100</v>
      </c>
      <c r="E71" s="32">
        <v>4</v>
      </c>
      <c r="F71" s="32">
        <v>3</v>
      </c>
      <c r="G71" s="32">
        <v>1</v>
      </c>
      <c r="H71" s="32">
        <v>5</v>
      </c>
      <c r="I71" s="32">
        <v>1</v>
      </c>
      <c r="J71" s="32">
        <v>3</v>
      </c>
      <c r="K71" s="32">
        <v>0</v>
      </c>
      <c r="L71" s="32">
        <v>3</v>
      </c>
      <c r="M71" s="32">
        <v>0</v>
      </c>
      <c r="N71" s="42">
        <f t="shared" ref="N71:N82" si="2">(E71*8+F71*7+G71*6+H71*5+I71*4+J71*3+K71*2+L71*1)</f>
        <v>100</v>
      </c>
      <c r="O71" s="65">
        <f t="shared" ref="O71:O82" si="3">(N71/(B71*8))*100</f>
        <v>62.5</v>
      </c>
      <c r="P71" s="64" t="s">
        <v>154</v>
      </c>
    </row>
    <row r="72" spans="1:16" ht="20.25" x14ac:dyDescent="0.3">
      <c r="A72" s="39" t="s">
        <v>91</v>
      </c>
      <c r="B72" s="32">
        <v>9</v>
      </c>
      <c r="C72" s="32">
        <v>9</v>
      </c>
      <c r="D72" s="32">
        <v>100</v>
      </c>
      <c r="E72" s="32">
        <v>4</v>
      </c>
      <c r="F72" s="32">
        <v>3</v>
      </c>
      <c r="G72" s="32">
        <v>2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42">
        <f t="shared" si="2"/>
        <v>65</v>
      </c>
      <c r="O72" s="65">
        <f t="shared" si="3"/>
        <v>90.277777777777786</v>
      </c>
      <c r="P72" s="66" t="s">
        <v>155</v>
      </c>
    </row>
    <row r="73" spans="1:16" ht="20.25" x14ac:dyDescent="0.3">
      <c r="A73" s="39" t="s">
        <v>89</v>
      </c>
      <c r="B73" s="32">
        <v>29</v>
      </c>
      <c r="C73" s="32">
        <v>29</v>
      </c>
      <c r="D73" s="32">
        <v>100</v>
      </c>
      <c r="E73" s="32">
        <v>3</v>
      </c>
      <c r="F73" s="32">
        <v>5</v>
      </c>
      <c r="G73" s="32">
        <v>8</v>
      </c>
      <c r="H73" s="32">
        <v>3</v>
      </c>
      <c r="I73" s="32">
        <v>6</v>
      </c>
      <c r="J73" s="32">
        <v>4</v>
      </c>
      <c r="K73" s="32">
        <v>0</v>
      </c>
      <c r="L73" s="32">
        <v>0</v>
      </c>
      <c r="M73" s="32">
        <v>0</v>
      </c>
      <c r="N73" s="42">
        <f t="shared" si="2"/>
        <v>158</v>
      </c>
      <c r="O73" s="65">
        <f t="shared" si="3"/>
        <v>68.103448275862064</v>
      </c>
      <c r="P73" s="66" t="s">
        <v>156</v>
      </c>
    </row>
    <row r="74" spans="1:16" ht="20.25" x14ac:dyDescent="0.3">
      <c r="A74" s="39" t="s">
        <v>90</v>
      </c>
      <c r="B74" s="32">
        <v>29</v>
      </c>
      <c r="C74" s="32">
        <v>29</v>
      </c>
      <c r="D74" s="32">
        <v>100</v>
      </c>
      <c r="E74" s="32">
        <v>4</v>
      </c>
      <c r="F74" s="32">
        <v>4</v>
      </c>
      <c r="G74" s="32">
        <v>6</v>
      </c>
      <c r="H74" s="32">
        <v>8</v>
      </c>
      <c r="I74" s="32">
        <v>2</v>
      </c>
      <c r="J74" s="32">
        <v>3</v>
      </c>
      <c r="K74" s="32">
        <v>2</v>
      </c>
      <c r="L74" s="32">
        <v>0</v>
      </c>
      <c r="M74" s="32">
        <v>0</v>
      </c>
      <c r="N74" s="42">
        <f t="shared" si="2"/>
        <v>157</v>
      </c>
      <c r="O74" s="65">
        <f t="shared" si="3"/>
        <v>67.672413793103445</v>
      </c>
      <c r="P74" s="66" t="s">
        <v>157</v>
      </c>
    </row>
    <row r="75" spans="1:16" ht="20.25" x14ac:dyDescent="0.3">
      <c r="A75" s="39" t="s">
        <v>127</v>
      </c>
      <c r="B75" s="32">
        <v>74</v>
      </c>
      <c r="C75" s="32">
        <v>74</v>
      </c>
      <c r="D75" s="32">
        <v>100</v>
      </c>
      <c r="E75" s="32">
        <v>10</v>
      </c>
      <c r="F75" s="32">
        <v>8</v>
      </c>
      <c r="G75" s="32">
        <v>12</v>
      </c>
      <c r="H75" s="32">
        <v>6</v>
      </c>
      <c r="I75" s="32">
        <v>9</v>
      </c>
      <c r="J75" s="32">
        <v>17</v>
      </c>
      <c r="K75" s="32">
        <v>8</v>
      </c>
      <c r="L75" s="32">
        <v>4</v>
      </c>
      <c r="M75" s="32">
        <v>0</v>
      </c>
      <c r="N75" s="42">
        <f t="shared" si="2"/>
        <v>345</v>
      </c>
      <c r="O75" s="65">
        <f t="shared" si="3"/>
        <v>58.277027027027032</v>
      </c>
      <c r="P75" s="66" t="s">
        <v>158</v>
      </c>
    </row>
    <row r="76" spans="1:16" ht="20.25" x14ac:dyDescent="0.3">
      <c r="A76" s="39" t="s">
        <v>159</v>
      </c>
      <c r="B76" s="32">
        <v>33</v>
      </c>
      <c r="C76" s="32">
        <v>33</v>
      </c>
      <c r="D76" s="32">
        <v>100</v>
      </c>
      <c r="E76" s="32">
        <v>1</v>
      </c>
      <c r="F76" s="32">
        <v>2</v>
      </c>
      <c r="G76" s="32">
        <v>6</v>
      </c>
      <c r="H76" s="32">
        <v>6</v>
      </c>
      <c r="I76" s="32">
        <v>3</v>
      </c>
      <c r="J76" s="32">
        <v>8</v>
      </c>
      <c r="K76" s="32">
        <v>4</v>
      </c>
      <c r="L76" s="32">
        <v>3</v>
      </c>
      <c r="M76" s="32">
        <v>0</v>
      </c>
      <c r="N76" s="42">
        <f t="shared" si="2"/>
        <v>135</v>
      </c>
      <c r="O76" s="65">
        <f t="shared" si="3"/>
        <v>51.136363636363633</v>
      </c>
      <c r="P76" s="66" t="s">
        <v>160</v>
      </c>
    </row>
    <row r="77" spans="1:16" ht="20.25" x14ac:dyDescent="0.3">
      <c r="A77" s="39" t="s">
        <v>88</v>
      </c>
      <c r="B77" s="32">
        <v>54</v>
      </c>
      <c r="C77" s="32">
        <v>54</v>
      </c>
      <c r="D77" s="32">
        <v>100</v>
      </c>
      <c r="E77" s="32">
        <f t="shared" ref="E77:M77" ca="1" si="4">SUM(E77:E77)</f>
        <v>3</v>
      </c>
      <c r="F77" s="32">
        <f t="shared" ca="1" si="4"/>
        <v>3</v>
      </c>
      <c r="G77" s="32">
        <f t="shared" ca="1" si="4"/>
        <v>9</v>
      </c>
      <c r="H77" s="32">
        <f t="shared" ca="1" si="4"/>
        <v>5</v>
      </c>
      <c r="I77" s="32">
        <f t="shared" ca="1" si="4"/>
        <v>8</v>
      </c>
      <c r="J77" s="32">
        <f t="shared" ca="1" si="4"/>
        <v>7</v>
      </c>
      <c r="K77" s="32">
        <f t="shared" ca="1" si="4"/>
        <v>9</v>
      </c>
      <c r="L77" s="32">
        <f t="shared" ca="1" si="4"/>
        <v>10</v>
      </c>
      <c r="M77" s="32">
        <f t="shared" ca="1" si="4"/>
        <v>0</v>
      </c>
      <c r="N77" s="42">
        <f t="shared" ca="1" si="2"/>
        <v>135</v>
      </c>
      <c r="O77" s="65">
        <f t="shared" ca="1" si="3"/>
        <v>51.136363636363633</v>
      </c>
      <c r="P77" s="66" t="s">
        <v>161</v>
      </c>
    </row>
    <row r="78" spans="1:16" ht="21" thickBot="1" x14ac:dyDescent="0.35">
      <c r="A78" s="39" t="s">
        <v>94</v>
      </c>
      <c r="B78" s="32">
        <v>33</v>
      </c>
      <c r="C78" s="32">
        <v>33</v>
      </c>
      <c r="D78" s="32">
        <v>100</v>
      </c>
      <c r="E78" s="32">
        <v>3</v>
      </c>
      <c r="F78" s="32">
        <v>5</v>
      </c>
      <c r="G78" s="32">
        <v>5</v>
      </c>
      <c r="H78" s="32">
        <v>5</v>
      </c>
      <c r="I78" s="32">
        <v>9</v>
      </c>
      <c r="J78" s="32">
        <v>6</v>
      </c>
      <c r="K78" s="32">
        <v>0</v>
      </c>
      <c r="L78" s="32">
        <v>0</v>
      </c>
      <c r="M78" s="32">
        <v>0</v>
      </c>
      <c r="N78" s="67">
        <f t="shared" si="2"/>
        <v>168</v>
      </c>
      <c r="O78" s="68">
        <f t="shared" si="3"/>
        <v>63.636363636363633</v>
      </c>
      <c r="P78" s="66" t="s">
        <v>160</v>
      </c>
    </row>
    <row r="79" spans="1:16" ht="21" thickBot="1" x14ac:dyDescent="0.35">
      <c r="A79" s="39" t="s">
        <v>126</v>
      </c>
      <c r="B79" s="32">
        <v>83</v>
      </c>
      <c r="C79" s="32">
        <v>83</v>
      </c>
      <c r="D79" s="32">
        <v>100</v>
      </c>
      <c r="E79" s="32">
        <v>4</v>
      </c>
      <c r="F79" s="32">
        <v>5</v>
      </c>
      <c r="G79" s="32">
        <v>8</v>
      </c>
      <c r="H79" s="32">
        <v>11</v>
      </c>
      <c r="I79" s="32">
        <v>20</v>
      </c>
      <c r="J79" s="32">
        <v>13</v>
      </c>
      <c r="K79" s="32">
        <v>15</v>
      </c>
      <c r="L79" s="32">
        <v>7</v>
      </c>
      <c r="M79" s="32">
        <v>0</v>
      </c>
      <c r="N79" s="67">
        <f t="shared" si="2"/>
        <v>326</v>
      </c>
      <c r="O79" s="68">
        <f t="shared" si="3"/>
        <v>49.096385542168676</v>
      </c>
      <c r="P79" s="66" t="s">
        <v>162</v>
      </c>
    </row>
    <row r="80" spans="1:16" ht="21" thickBot="1" x14ac:dyDescent="0.35">
      <c r="A80" s="39" t="s">
        <v>86</v>
      </c>
      <c r="B80" s="32">
        <v>21</v>
      </c>
      <c r="C80" s="32">
        <v>21</v>
      </c>
      <c r="D80" s="32">
        <v>100</v>
      </c>
      <c r="E80" s="32">
        <v>4</v>
      </c>
      <c r="F80" s="32">
        <v>0</v>
      </c>
      <c r="G80" s="32">
        <v>1</v>
      </c>
      <c r="H80" s="32">
        <v>8</v>
      </c>
      <c r="I80" s="32">
        <v>4</v>
      </c>
      <c r="J80" s="32">
        <v>2</v>
      </c>
      <c r="K80" s="32">
        <v>1</v>
      </c>
      <c r="L80" s="32">
        <v>1</v>
      </c>
      <c r="M80" s="32">
        <v>0</v>
      </c>
      <c r="N80" s="67">
        <f t="shared" si="2"/>
        <v>103</v>
      </c>
      <c r="O80" s="68">
        <f t="shared" si="3"/>
        <v>61.30952380952381</v>
      </c>
      <c r="P80" s="66" t="s">
        <v>163</v>
      </c>
    </row>
    <row r="81" spans="1:16" ht="21" thickBot="1" x14ac:dyDescent="0.35">
      <c r="A81" s="39" t="s">
        <v>87</v>
      </c>
      <c r="B81" s="32">
        <v>21</v>
      </c>
      <c r="C81" s="32">
        <v>21</v>
      </c>
      <c r="D81" s="32">
        <v>100</v>
      </c>
      <c r="E81" s="32">
        <v>3</v>
      </c>
      <c r="F81" s="32">
        <v>1</v>
      </c>
      <c r="G81" s="32">
        <v>0</v>
      </c>
      <c r="H81" s="32">
        <v>3</v>
      </c>
      <c r="I81" s="32">
        <v>6</v>
      </c>
      <c r="J81" s="32">
        <v>5</v>
      </c>
      <c r="K81" s="32">
        <v>3</v>
      </c>
      <c r="L81" s="32">
        <v>0</v>
      </c>
      <c r="M81" s="32">
        <v>0</v>
      </c>
      <c r="N81" s="67">
        <f t="shared" si="2"/>
        <v>91</v>
      </c>
      <c r="O81" s="68">
        <f t="shared" si="3"/>
        <v>54.166666666666664</v>
      </c>
      <c r="P81" s="66" t="s">
        <v>164</v>
      </c>
    </row>
    <row r="82" spans="1:16" ht="21" thickBot="1" x14ac:dyDescent="0.35">
      <c r="A82" s="39" t="s">
        <v>92</v>
      </c>
      <c r="B82" s="32">
        <v>79</v>
      </c>
      <c r="C82" s="32">
        <v>74</v>
      </c>
      <c r="D82" s="32">
        <v>93.67</v>
      </c>
      <c r="E82" s="32">
        <v>2</v>
      </c>
      <c r="F82" s="32">
        <v>2</v>
      </c>
      <c r="G82" s="32">
        <v>11</v>
      </c>
      <c r="H82" s="32">
        <v>6</v>
      </c>
      <c r="I82" s="32">
        <v>8</v>
      </c>
      <c r="J82" s="32">
        <v>12</v>
      </c>
      <c r="K82" s="32">
        <v>13</v>
      </c>
      <c r="L82" s="32">
        <v>20</v>
      </c>
      <c r="M82" s="32">
        <v>5</v>
      </c>
      <c r="N82" s="67">
        <f t="shared" si="2"/>
        <v>240</v>
      </c>
      <c r="O82" s="68">
        <f t="shared" si="3"/>
        <v>37.974683544303801</v>
      </c>
      <c r="P82" s="66" t="s">
        <v>165</v>
      </c>
    </row>
  </sheetData>
  <mergeCells count="13">
    <mergeCell ref="A67:O67"/>
    <mergeCell ref="A1:O1"/>
    <mergeCell ref="A2:O2"/>
    <mergeCell ref="A4:N4"/>
    <mergeCell ref="A27:O27"/>
    <mergeCell ref="A28:O28"/>
    <mergeCell ref="A42:C42"/>
    <mergeCell ref="A19:B19"/>
    <mergeCell ref="A51:C51"/>
    <mergeCell ref="A54:A56"/>
    <mergeCell ref="A57:A59"/>
    <mergeCell ref="A60:A62"/>
    <mergeCell ref="A66:O6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U30"/>
  <sheetViews>
    <sheetView topLeftCell="D19" workbookViewId="0">
      <selection activeCell="K12" sqref="K12"/>
    </sheetView>
  </sheetViews>
  <sheetFormatPr defaultRowHeight="15" x14ac:dyDescent="0.25"/>
  <cols>
    <col min="5" max="5" width="12.42578125" customWidth="1"/>
    <col min="8" max="8" width="9.140625" customWidth="1"/>
    <col min="10" max="10" width="14.28515625" customWidth="1"/>
    <col min="11" max="11" width="28.42578125" customWidth="1"/>
    <col min="12" max="12" width="14.28515625" customWidth="1"/>
  </cols>
  <sheetData>
    <row r="1" spans="5:21" ht="22.5" x14ac:dyDescent="0.3">
      <c r="G1" s="80" t="s">
        <v>0</v>
      </c>
    </row>
    <row r="2" spans="5:21" ht="20.25" x14ac:dyDescent="0.3">
      <c r="F2" s="99" t="s">
        <v>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5:21" ht="18" x14ac:dyDescent="0.25">
      <c r="F3" s="102" t="s">
        <v>186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5:21" ht="40.5" customHeight="1" x14ac:dyDescent="0.25">
      <c r="E4" s="106" t="s">
        <v>177</v>
      </c>
      <c r="F4" s="108" t="s">
        <v>178</v>
      </c>
      <c r="G4" s="109"/>
      <c r="H4" s="109"/>
      <c r="I4" s="110"/>
      <c r="J4" s="106" t="s">
        <v>179</v>
      </c>
      <c r="K4" s="106" t="s">
        <v>6</v>
      </c>
      <c r="L4" s="108" t="s">
        <v>180</v>
      </c>
      <c r="M4" s="109"/>
      <c r="N4" s="109"/>
      <c r="O4" s="109"/>
      <c r="P4" s="109"/>
      <c r="Q4" s="109"/>
      <c r="R4" s="109"/>
      <c r="S4" s="109"/>
      <c r="T4" s="110"/>
    </row>
    <row r="5" spans="5:21" ht="40.5" x14ac:dyDescent="0.25">
      <c r="E5" s="107"/>
      <c r="F5" s="77" t="s">
        <v>181</v>
      </c>
      <c r="G5" s="77" t="s">
        <v>182</v>
      </c>
      <c r="H5" s="77" t="s">
        <v>183</v>
      </c>
      <c r="I5" s="77" t="s">
        <v>184</v>
      </c>
      <c r="J5" s="107"/>
      <c r="K5" s="107"/>
      <c r="L5" s="77" t="s">
        <v>24</v>
      </c>
      <c r="M5" s="77" t="s">
        <v>25</v>
      </c>
      <c r="N5" s="77" t="s">
        <v>26</v>
      </c>
      <c r="O5" s="77" t="s">
        <v>27</v>
      </c>
      <c r="P5" s="77" t="s">
        <v>28</v>
      </c>
      <c r="Q5" s="77" t="s">
        <v>29</v>
      </c>
      <c r="R5" s="77" t="s">
        <v>30</v>
      </c>
      <c r="S5" s="77" t="s">
        <v>31</v>
      </c>
      <c r="T5" s="77" t="s">
        <v>32</v>
      </c>
    </row>
    <row r="6" spans="5:21" ht="60.75" x14ac:dyDescent="0.25">
      <c r="E6" s="78" t="s">
        <v>185</v>
      </c>
      <c r="F6" s="79">
        <v>91</v>
      </c>
      <c r="G6" s="79">
        <v>89</v>
      </c>
      <c r="H6" s="79">
        <v>1</v>
      </c>
      <c r="I6" s="79">
        <v>1</v>
      </c>
      <c r="J6" s="77">
        <v>97.8</v>
      </c>
      <c r="K6" s="77">
        <v>50.91</v>
      </c>
      <c r="L6" s="79">
        <v>34</v>
      </c>
      <c r="M6" s="79">
        <v>52</v>
      </c>
      <c r="N6" s="79">
        <v>51</v>
      </c>
      <c r="O6" s="79">
        <v>50</v>
      </c>
      <c r="P6" s="79">
        <v>63</v>
      </c>
      <c r="Q6" s="79">
        <v>70</v>
      </c>
      <c r="R6" s="79">
        <v>68</v>
      </c>
      <c r="S6" s="79">
        <v>63</v>
      </c>
      <c r="T6" s="79">
        <v>4</v>
      </c>
    </row>
    <row r="9" spans="5:21" ht="40.5" customHeight="1" x14ac:dyDescent="0.25">
      <c r="E9" s="111" t="s">
        <v>177</v>
      </c>
      <c r="F9" s="113" t="s">
        <v>178</v>
      </c>
      <c r="G9" s="114"/>
      <c r="H9" s="114"/>
      <c r="I9" s="115"/>
      <c r="J9" s="111" t="s">
        <v>179</v>
      </c>
      <c r="K9" s="111" t="s">
        <v>6</v>
      </c>
      <c r="L9" s="113" t="s">
        <v>180</v>
      </c>
      <c r="M9" s="114"/>
      <c r="N9" s="114"/>
      <c r="O9" s="114"/>
      <c r="P9" s="114"/>
      <c r="Q9" s="114"/>
      <c r="R9" s="114"/>
      <c r="S9" s="114"/>
      <c r="T9" s="115"/>
    </row>
    <row r="10" spans="5:21" ht="40.5" x14ac:dyDescent="0.25">
      <c r="E10" s="112"/>
      <c r="F10" s="81" t="s">
        <v>181</v>
      </c>
      <c r="G10" s="81" t="s">
        <v>182</v>
      </c>
      <c r="H10" s="81" t="s">
        <v>183</v>
      </c>
      <c r="I10" s="81" t="s">
        <v>184</v>
      </c>
      <c r="J10" s="112"/>
      <c r="K10" s="112"/>
      <c r="L10" s="81" t="s">
        <v>24</v>
      </c>
      <c r="M10" s="81" t="s">
        <v>25</v>
      </c>
      <c r="N10" s="81" t="s">
        <v>26</v>
      </c>
      <c r="O10" s="81" t="s">
        <v>27</v>
      </c>
      <c r="P10" s="81" t="s">
        <v>28</v>
      </c>
      <c r="Q10" s="81" t="s">
        <v>29</v>
      </c>
      <c r="R10" s="81" t="s">
        <v>30</v>
      </c>
      <c r="S10" s="81" t="s">
        <v>31</v>
      </c>
      <c r="T10" s="81" t="s">
        <v>32</v>
      </c>
    </row>
    <row r="11" spans="5:21" ht="20.25" x14ac:dyDescent="0.25">
      <c r="E11" s="82" t="s">
        <v>8</v>
      </c>
      <c r="F11" s="83">
        <v>34</v>
      </c>
      <c r="G11" s="83">
        <v>33</v>
      </c>
      <c r="H11" s="83">
        <v>1</v>
      </c>
      <c r="I11" s="83">
        <v>0</v>
      </c>
      <c r="J11" s="81">
        <v>97.06</v>
      </c>
      <c r="K11" s="81">
        <v>59.12</v>
      </c>
      <c r="L11" s="83">
        <v>18</v>
      </c>
      <c r="M11" s="83">
        <v>30</v>
      </c>
      <c r="N11" s="83">
        <v>27</v>
      </c>
      <c r="O11" s="83">
        <v>19</v>
      </c>
      <c r="P11" s="83">
        <v>15</v>
      </c>
      <c r="Q11" s="83">
        <v>27</v>
      </c>
      <c r="R11" s="83">
        <v>19</v>
      </c>
      <c r="S11" s="83">
        <v>14</v>
      </c>
      <c r="T11" s="83">
        <v>1</v>
      </c>
    </row>
    <row r="12" spans="5:21" ht="40.5" x14ac:dyDescent="0.25">
      <c r="E12" s="82" t="s">
        <v>9</v>
      </c>
      <c r="F12" s="83">
        <v>22</v>
      </c>
      <c r="G12" s="83">
        <v>21</v>
      </c>
      <c r="H12" s="83">
        <v>0</v>
      </c>
      <c r="I12" s="83">
        <v>1</v>
      </c>
      <c r="J12" s="81">
        <v>95.45</v>
      </c>
      <c r="K12" s="81">
        <v>45.11</v>
      </c>
      <c r="L12" s="83">
        <v>2</v>
      </c>
      <c r="M12" s="83">
        <v>9</v>
      </c>
      <c r="N12" s="83">
        <v>10</v>
      </c>
      <c r="O12" s="83">
        <v>16</v>
      </c>
      <c r="P12" s="83">
        <v>21</v>
      </c>
      <c r="Q12" s="83">
        <v>15</v>
      </c>
      <c r="R12" s="83">
        <v>15</v>
      </c>
      <c r="S12" s="83">
        <v>19</v>
      </c>
      <c r="T12" s="83">
        <v>3</v>
      </c>
    </row>
    <row r="13" spans="5:21" ht="40.5" x14ac:dyDescent="0.25">
      <c r="E13" s="82" t="s">
        <v>187</v>
      </c>
      <c r="F13" s="83">
        <v>35</v>
      </c>
      <c r="G13" s="83">
        <v>35</v>
      </c>
      <c r="H13" s="83">
        <v>0</v>
      </c>
      <c r="I13" s="83">
        <v>0</v>
      </c>
      <c r="J13" s="81">
        <v>100</v>
      </c>
      <c r="K13" s="81">
        <v>46.57</v>
      </c>
      <c r="L13" s="83">
        <v>14</v>
      </c>
      <c r="M13" s="83">
        <v>13</v>
      </c>
      <c r="N13" s="83">
        <v>14</v>
      </c>
      <c r="O13" s="83">
        <v>15</v>
      </c>
      <c r="P13" s="83">
        <v>27</v>
      </c>
      <c r="Q13" s="83">
        <v>28</v>
      </c>
      <c r="R13" s="83">
        <v>34</v>
      </c>
      <c r="S13" s="83">
        <v>30</v>
      </c>
      <c r="T13" s="83">
        <v>0</v>
      </c>
    </row>
    <row r="15" spans="5:21" ht="20.25" x14ac:dyDescent="0.3">
      <c r="G15" s="99" t="s">
        <v>0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</row>
    <row r="16" spans="5:21" ht="18" x14ac:dyDescent="0.25">
      <c r="G16" s="102" t="s">
        <v>190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</row>
    <row r="17" spans="5:20" ht="40.5" customHeight="1" x14ac:dyDescent="0.25">
      <c r="E17" s="111" t="s">
        <v>188</v>
      </c>
      <c r="F17" s="113" t="s">
        <v>178</v>
      </c>
      <c r="G17" s="114"/>
      <c r="H17" s="114"/>
      <c r="I17" s="115"/>
      <c r="J17" s="111" t="s">
        <v>179</v>
      </c>
      <c r="K17" s="111" t="s">
        <v>6</v>
      </c>
      <c r="L17" s="113" t="s">
        <v>180</v>
      </c>
      <c r="M17" s="114"/>
      <c r="N17" s="114"/>
      <c r="O17" s="114"/>
      <c r="P17" s="114"/>
      <c r="Q17" s="114"/>
      <c r="R17" s="114"/>
      <c r="S17" s="114"/>
      <c r="T17" s="115"/>
    </row>
    <row r="18" spans="5:20" ht="40.5" x14ac:dyDescent="0.25">
      <c r="E18" s="112"/>
      <c r="F18" s="81" t="s">
        <v>181</v>
      </c>
      <c r="G18" s="81" t="s">
        <v>182</v>
      </c>
      <c r="H18" s="81" t="s">
        <v>183</v>
      </c>
      <c r="I18" s="81" t="s">
        <v>184</v>
      </c>
      <c r="J18" s="112"/>
      <c r="K18" s="112"/>
      <c r="L18" s="81" t="s">
        <v>24</v>
      </c>
      <c r="M18" s="81" t="s">
        <v>25</v>
      </c>
      <c r="N18" s="81" t="s">
        <v>26</v>
      </c>
      <c r="O18" s="81" t="s">
        <v>27</v>
      </c>
      <c r="P18" s="81" t="s">
        <v>28</v>
      </c>
      <c r="Q18" s="81" t="s">
        <v>29</v>
      </c>
      <c r="R18" s="81" t="s">
        <v>30</v>
      </c>
      <c r="S18" s="81" t="s">
        <v>31</v>
      </c>
      <c r="T18" s="81" t="s">
        <v>32</v>
      </c>
    </row>
    <row r="19" spans="5:20" ht="20.25" x14ac:dyDescent="0.25">
      <c r="E19" s="82" t="s">
        <v>189</v>
      </c>
      <c r="F19" s="83">
        <v>111</v>
      </c>
      <c r="G19" s="83">
        <v>109</v>
      </c>
      <c r="H19" s="83">
        <v>2</v>
      </c>
      <c r="I19" s="83">
        <v>0</v>
      </c>
      <c r="J19" s="81">
        <v>98.2</v>
      </c>
      <c r="K19" s="81">
        <v>59.1</v>
      </c>
      <c r="L19" s="83">
        <v>65</v>
      </c>
      <c r="M19" s="83">
        <v>64</v>
      </c>
      <c r="N19" s="83">
        <v>99</v>
      </c>
      <c r="O19" s="83">
        <v>72</v>
      </c>
      <c r="P19" s="83">
        <v>83</v>
      </c>
      <c r="Q19" s="83">
        <v>71</v>
      </c>
      <c r="R19" s="83">
        <v>58</v>
      </c>
      <c r="S19" s="83">
        <v>41</v>
      </c>
      <c r="T19" s="83">
        <v>2</v>
      </c>
    </row>
    <row r="21" spans="5:20" ht="26.25" x14ac:dyDescent="0.4">
      <c r="K21" s="85" t="s">
        <v>200</v>
      </c>
    </row>
    <row r="23" spans="5:20" ht="60.75" x14ac:dyDescent="0.25">
      <c r="J23" s="81" t="s">
        <v>103</v>
      </c>
      <c r="K23" s="81" t="s">
        <v>191</v>
      </c>
      <c r="L23" s="81" t="s">
        <v>105</v>
      </c>
      <c r="M23" s="81" t="s">
        <v>192</v>
      </c>
    </row>
    <row r="24" spans="5:20" ht="40.5" x14ac:dyDescent="0.3">
      <c r="J24" s="81">
        <v>1</v>
      </c>
      <c r="K24" s="84" t="s">
        <v>193</v>
      </c>
      <c r="L24" s="81">
        <v>488</v>
      </c>
      <c r="M24" s="81">
        <v>97.6</v>
      </c>
    </row>
    <row r="25" spans="5:20" ht="20.25" x14ac:dyDescent="0.3">
      <c r="J25" s="81">
        <v>2</v>
      </c>
      <c r="K25" s="84" t="s">
        <v>194</v>
      </c>
      <c r="L25" s="81">
        <v>480</v>
      </c>
      <c r="M25" s="81">
        <v>96</v>
      </c>
    </row>
    <row r="26" spans="5:20" ht="20.25" x14ac:dyDescent="0.3">
      <c r="J26" s="81">
        <v>3</v>
      </c>
      <c r="K26" s="84" t="s">
        <v>195</v>
      </c>
      <c r="L26" s="81">
        <v>472</v>
      </c>
      <c r="M26" s="81">
        <v>94.4</v>
      </c>
    </row>
    <row r="27" spans="5:20" ht="20.25" x14ac:dyDescent="0.3">
      <c r="J27" s="81">
        <v>4</v>
      </c>
      <c r="K27" s="84" t="s">
        <v>196</v>
      </c>
      <c r="L27" s="81">
        <v>466</v>
      </c>
      <c r="M27" s="81">
        <v>93.2</v>
      </c>
    </row>
    <row r="28" spans="5:20" ht="20.25" x14ac:dyDescent="0.3">
      <c r="J28" s="81">
        <v>4</v>
      </c>
      <c r="K28" s="84" t="s">
        <v>197</v>
      </c>
      <c r="L28" s="81">
        <v>466</v>
      </c>
      <c r="M28" s="81">
        <v>93.2</v>
      </c>
    </row>
    <row r="29" spans="5:20" ht="20.25" x14ac:dyDescent="0.3">
      <c r="J29" s="81">
        <v>5</v>
      </c>
      <c r="K29" s="84" t="s">
        <v>198</v>
      </c>
      <c r="L29" s="81">
        <v>460</v>
      </c>
      <c r="M29" s="81">
        <v>92</v>
      </c>
    </row>
    <row r="30" spans="5:20" ht="40.5" x14ac:dyDescent="0.3">
      <c r="J30" s="81">
        <v>5</v>
      </c>
      <c r="K30" s="84" t="s">
        <v>199</v>
      </c>
      <c r="L30" s="81">
        <v>460</v>
      </c>
      <c r="M30" s="81">
        <v>92</v>
      </c>
    </row>
  </sheetData>
  <mergeCells count="19">
    <mergeCell ref="G15:U15"/>
    <mergeCell ref="G16:U16"/>
    <mergeCell ref="E9:E10"/>
    <mergeCell ref="F9:I9"/>
    <mergeCell ref="J9:J10"/>
    <mergeCell ref="K9:K10"/>
    <mergeCell ref="L9:T9"/>
    <mergeCell ref="E17:E18"/>
    <mergeCell ref="F17:I17"/>
    <mergeCell ref="J17:J18"/>
    <mergeCell ref="K17:K18"/>
    <mergeCell ref="L17:T17"/>
    <mergeCell ref="F2:T2"/>
    <mergeCell ref="F3:T3"/>
    <mergeCell ref="E4:E5"/>
    <mergeCell ref="F4:I4"/>
    <mergeCell ref="J4:J5"/>
    <mergeCell ref="K4:K5"/>
    <mergeCell ref="L4:T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topLeftCell="A37" workbookViewId="0">
      <selection activeCell="J36" sqref="J36"/>
    </sheetView>
  </sheetViews>
  <sheetFormatPr defaultRowHeight="15" x14ac:dyDescent="0.25"/>
  <cols>
    <col min="1" max="1" width="18.7109375" bestFit="1" customWidth="1"/>
    <col min="2" max="2" width="19" bestFit="1" customWidth="1"/>
    <col min="3" max="3" width="25.28515625" bestFit="1" customWidth="1"/>
    <col min="4" max="4" width="10.28515625" bestFit="1" customWidth="1"/>
    <col min="5" max="5" width="10" bestFit="1" customWidth="1"/>
    <col min="6" max="6" width="11.140625" customWidth="1"/>
    <col min="7" max="7" width="9.5703125" bestFit="1" customWidth="1"/>
  </cols>
  <sheetData>
    <row r="1" spans="1:19" ht="18.75" x14ac:dyDescent="0.3">
      <c r="A1" s="140" t="s">
        <v>201</v>
      </c>
      <c r="B1" s="140"/>
      <c r="C1" s="140"/>
      <c r="D1" s="140"/>
      <c r="E1" s="140"/>
      <c r="F1" s="140"/>
      <c r="G1" s="140"/>
      <c r="H1" s="140"/>
      <c r="I1" s="140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75" x14ac:dyDescent="0.3">
      <c r="A2" s="159" t="s">
        <v>202</v>
      </c>
      <c r="B2" s="160" t="s">
        <v>203</v>
      </c>
      <c r="C2" s="160" t="s">
        <v>122</v>
      </c>
      <c r="D2" s="159" t="s">
        <v>204</v>
      </c>
      <c r="E2" s="160" t="s">
        <v>123</v>
      </c>
      <c r="F2" s="160" t="s">
        <v>205</v>
      </c>
      <c r="G2" s="167" t="s">
        <v>206</v>
      </c>
      <c r="H2" s="160" t="s">
        <v>133</v>
      </c>
      <c r="I2" s="168" t="s">
        <v>24</v>
      </c>
      <c r="J2" s="168" t="s">
        <v>25</v>
      </c>
      <c r="K2" s="168" t="s">
        <v>26</v>
      </c>
      <c r="L2" s="168" t="s">
        <v>27</v>
      </c>
      <c r="M2" s="168" t="s">
        <v>28</v>
      </c>
      <c r="N2" s="168" t="s">
        <v>29</v>
      </c>
      <c r="O2" s="168" t="s">
        <v>207</v>
      </c>
      <c r="P2" s="168" t="s">
        <v>32</v>
      </c>
      <c r="Q2" s="168" t="s">
        <v>35</v>
      </c>
      <c r="R2" s="119"/>
      <c r="S2" s="119"/>
    </row>
    <row r="3" spans="1:19" ht="75" x14ac:dyDescent="0.3">
      <c r="A3" s="124" t="s">
        <v>208</v>
      </c>
      <c r="B3" s="120">
        <v>88</v>
      </c>
      <c r="C3" s="120">
        <v>88</v>
      </c>
      <c r="D3" s="120">
        <v>0</v>
      </c>
      <c r="E3" s="120">
        <v>88</v>
      </c>
      <c r="F3" s="120">
        <v>0</v>
      </c>
      <c r="G3" s="120">
        <v>0</v>
      </c>
      <c r="H3" s="120">
        <v>100</v>
      </c>
      <c r="I3" s="120">
        <v>0</v>
      </c>
      <c r="J3" s="120">
        <v>18</v>
      </c>
      <c r="K3" s="120">
        <v>18</v>
      </c>
      <c r="L3" s="120">
        <v>27</v>
      </c>
      <c r="M3" s="120">
        <v>17</v>
      </c>
      <c r="N3" s="120">
        <v>7</v>
      </c>
      <c r="O3" s="120">
        <v>1</v>
      </c>
      <c r="P3" s="120">
        <v>0</v>
      </c>
      <c r="Q3" s="125">
        <v>60.82</v>
      </c>
      <c r="R3" s="119"/>
      <c r="S3" s="119"/>
    </row>
    <row r="4" spans="1:19" ht="18.75" x14ac:dyDescent="0.3">
      <c r="A4" s="126"/>
      <c r="B4" s="126"/>
      <c r="C4" s="126"/>
      <c r="D4" s="126"/>
      <c r="E4" s="126"/>
      <c r="F4" s="126"/>
      <c r="G4" s="126"/>
      <c r="H4" s="126"/>
      <c r="I4" s="127"/>
      <c r="J4" s="127"/>
      <c r="K4" s="127"/>
      <c r="L4" s="127"/>
      <c r="M4" s="127"/>
      <c r="N4" s="127"/>
      <c r="O4" s="127"/>
      <c r="P4" s="127"/>
      <c r="Q4" s="127"/>
      <c r="R4" s="119"/>
      <c r="S4" s="119"/>
    </row>
    <row r="5" spans="1:19" ht="18.75" x14ac:dyDescent="0.3">
      <c r="A5" s="126"/>
      <c r="B5" s="126"/>
      <c r="C5" s="126"/>
      <c r="D5" s="126"/>
      <c r="E5" s="126"/>
      <c r="F5" s="126"/>
      <c r="G5" s="126"/>
      <c r="H5" s="126"/>
      <c r="I5" s="127"/>
      <c r="J5" s="127"/>
      <c r="K5" s="127"/>
      <c r="L5" s="127"/>
      <c r="M5" s="127"/>
      <c r="N5" s="127"/>
      <c r="O5" s="127"/>
      <c r="P5" s="127"/>
      <c r="Q5" s="127"/>
      <c r="R5" s="119"/>
      <c r="S5" s="119"/>
    </row>
    <row r="6" spans="1:19" ht="18.75" x14ac:dyDescent="0.3">
      <c r="A6" s="140" t="s">
        <v>209</v>
      </c>
      <c r="B6" s="140"/>
      <c r="C6" s="140"/>
      <c r="D6" s="140"/>
      <c r="E6" s="140"/>
      <c r="F6" s="140"/>
      <c r="G6" s="140"/>
      <c r="H6" s="140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7" spans="1:19" ht="18.75" x14ac:dyDescent="0.3">
      <c r="A7" s="148" t="s">
        <v>210</v>
      </c>
      <c r="B7" s="148"/>
      <c r="C7" s="148"/>
      <c r="D7" s="148"/>
      <c r="E7" s="148"/>
      <c r="F7" s="148"/>
      <c r="G7" s="148"/>
      <c r="H7" s="148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</row>
    <row r="8" spans="1:19" ht="75" x14ac:dyDescent="0.3">
      <c r="A8" s="166" t="s">
        <v>211</v>
      </c>
      <c r="B8" s="166" t="s">
        <v>125</v>
      </c>
      <c r="C8" s="166" t="s">
        <v>212</v>
      </c>
      <c r="D8" s="166" t="s">
        <v>213</v>
      </c>
      <c r="E8" s="166" t="s">
        <v>123</v>
      </c>
      <c r="F8" s="166" t="s">
        <v>214</v>
      </c>
      <c r="G8" s="159" t="s">
        <v>133</v>
      </c>
      <c r="H8" s="159" t="s">
        <v>24</v>
      </c>
      <c r="I8" s="159" t="s">
        <v>25</v>
      </c>
      <c r="J8" s="159" t="s">
        <v>26</v>
      </c>
      <c r="K8" s="159" t="s">
        <v>27</v>
      </c>
      <c r="L8" s="159" t="s">
        <v>28</v>
      </c>
      <c r="M8" s="159" t="s">
        <v>29</v>
      </c>
      <c r="N8" s="159" t="s">
        <v>30</v>
      </c>
      <c r="O8" s="159" t="s">
        <v>31</v>
      </c>
      <c r="P8" s="159" t="s">
        <v>32</v>
      </c>
      <c r="Q8" s="159" t="s">
        <v>215</v>
      </c>
      <c r="R8" s="159" t="s">
        <v>85</v>
      </c>
      <c r="S8" s="160" t="s">
        <v>35</v>
      </c>
    </row>
    <row r="9" spans="1:19" ht="18.75" x14ac:dyDescent="0.3">
      <c r="A9" s="120">
        <v>1</v>
      </c>
      <c r="B9" s="121" t="s">
        <v>126</v>
      </c>
      <c r="C9" s="120">
        <v>88</v>
      </c>
      <c r="D9" s="120">
        <v>88</v>
      </c>
      <c r="E9" s="120">
        <v>88</v>
      </c>
      <c r="F9" s="120">
        <v>0</v>
      </c>
      <c r="G9" s="120">
        <v>100</v>
      </c>
      <c r="H9" s="120">
        <v>7</v>
      </c>
      <c r="I9" s="120">
        <v>10</v>
      </c>
      <c r="J9" s="120">
        <v>18</v>
      </c>
      <c r="K9" s="120">
        <v>11</v>
      </c>
      <c r="L9" s="120">
        <v>7</v>
      </c>
      <c r="M9" s="120">
        <v>16</v>
      </c>
      <c r="N9" s="120">
        <v>10</v>
      </c>
      <c r="O9" s="120">
        <v>9</v>
      </c>
      <c r="P9" s="120">
        <v>0</v>
      </c>
      <c r="Q9" s="120">
        <f t="shared" ref="Q9:Q15" si="0">P9+O9+N9+M9+L9+K9+J9+I9+H9</f>
        <v>88</v>
      </c>
      <c r="R9" s="120">
        <f t="shared" ref="R9:R15" si="1">H9*8+I9*7+J9*6+K9*5+L9*4+M9*3+N9*2+O9*1</f>
        <v>394</v>
      </c>
      <c r="S9" s="121">
        <f>(R9*100)/(88*8)</f>
        <v>55.965909090909093</v>
      </c>
    </row>
    <row r="10" spans="1:19" ht="18.75" x14ac:dyDescent="0.3">
      <c r="A10" s="120">
        <v>2</v>
      </c>
      <c r="B10" s="121" t="s">
        <v>127</v>
      </c>
      <c r="C10" s="120">
        <v>88</v>
      </c>
      <c r="D10" s="120">
        <v>88</v>
      </c>
      <c r="E10" s="120">
        <v>88</v>
      </c>
      <c r="F10" s="120">
        <v>0</v>
      </c>
      <c r="G10" s="120">
        <v>100</v>
      </c>
      <c r="H10" s="120">
        <v>9</v>
      </c>
      <c r="I10" s="120">
        <v>15</v>
      </c>
      <c r="J10" s="120">
        <v>19</v>
      </c>
      <c r="K10" s="120">
        <v>15</v>
      </c>
      <c r="L10" s="120">
        <v>13</v>
      </c>
      <c r="M10" s="120">
        <v>8</v>
      </c>
      <c r="N10" s="120">
        <v>5</v>
      </c>
      <c r="O10" s="120">
        <v>4</v>
      </c>
      <c r="P10" s="120">
        <v>0</v>
      </c>
      <c r="Q10" s="120">
        <f t="shared" si="0"/>
        <v>88</v>
      </c>
      <c r="R10" s="120">
        <f t="shared" si="1"/>
        <v>456</v>
      </c>
      <c r="S10" s="121">
        <f>(R10*100)/(88*8)</f>
        <v>64.772727272727266</v>
      </c>
    </row>
    <row r="11" spans="1:19" ht="18.75" x14ac:dyDescent="0.3">
      <c r="A11" s="130">
        <v>3</v>
      </c>
      <c r="B11" s="121" t="s">
        <v>216</v>
      </c>
      <c r="C11" s="120">
        <v>41</v>
      </c>
      <c r="D11" s="120">
        <v>41</v>
      </c>
      <c r="E11" s="120">
        <v>41</v>
      </c>
      <c r="F11" s="120">
        <v>0</v>
      </c>
      <c r="G11" s="120">
        <v>100</v>
      </c>
      <c r="H11" s="120">
        <v>0</v>
      </c>
      <c r="I11" s="120">
        <v>8</v>
      </c>
      <c r="J11" s="120">
        <v>8</v>
      </c>
      <c r="K11" s="120">
        <v>8</v>
      </c>
      <c r="L11" s="120">
        <v>7</v>
      </c>
      <c r="M11" s="120">
        <v>1</v>
      </c>
      <c r="N11" s="120">
        <v>6</v>
      </c>
      <c r="O11" s="120">
        <v>3</v>
      </c>
      <c r="P11" s="120">
        <v>0</v>
      </c>
      <c r="Q11" s="120">
        <f t="shared" si="0"/>
        <v>41</v>
      </c>
      <c r="R11" s="120">
        <f t="shared" si="1"/>
        <v>190</v>
      </c>
      <c r="S11" s="121">
        <f>(R11*100)/(41*8)</f>
        <v>57.926829268292686</v>
      </c>
    </row>
    <row r="12" spans="1:19" ht="18.75" x14ac:dyDescent="0.3">
      <c r="A12" s="131"/>
      <c r="B12" s="121" t="s">
        <v>217</v>
      </c>
      <c r="C12" s="120">
        <v>47</v>
      </c>
      <c r="D12" s="120">
        <v>47</v>
      </c>
      <c r="E12" s="120">
        <v>47</v>
      </c>
      <c r="F12" s="120">
        <v>0</v>
      </c>
      <c r="G12" s="120">
        <v>100</v>
      </c>
      <c r="H12" s="120">
        <v>5</v>
      </c>
      <c r="I12" s="120">
        <v>7</v>
      </c>
      <c r="J12" s="120">
        <v>11</v>
      </c>
      <c r="K12" s="120">
        <v>6</v>
      </c>
      <c r="L12" s="120">
        <v>11</v>
      </c>
      <c r="M12" s="120">
        <v>1</v>
      </c>
      <c r="N12" s="120">
        <v>3</v>
      </c>
      <c r="O12" s="120">
        <v>3</v>
      </c>
      <c r="P12" s="120">
        <v>0</v>
      </c>
      <c r="Q12" s="120">
        <f t="shared" si="0"/>
        <v>47</v>
      </c>
      <c r="R12" s="120">
        <f t="shared" si="1"/>
        <v>241</v>
      </c>
      <c r="S12" s="121">
        <f>(R12*100)/(47*8)</f>
        <v>64.09574468085107</v>
      </c>
    </row>
    <row r="13" spans="1:19" ht="18.75" x14ac:dyDescent="0.3">
      <c r="A13" s="120">
        <v>4</v>
      </c>
      <c r="B13" s="121" t="s">
        <v>49</v>
      </c>
      <c r="C13" s="120">
        <v>88</v>
      </c>
      <c r="D13" s="120">
        <v>88</v>
      </c>
      <c r="E13" s="120">
        <v>88</v>
      </c>
      <c r="F13" s="120">
        <v>0</v>
      </c>
      <c r="G13" s="120">
        <v>100</v>
      </c>
      <c r="H13" s="120">
        <v>19</v>
      </c>
      <c r="I13" s="120">
        <v>13</v>
      </c>
      <c r="J13" s="120">
        <v>12</v>
      </c>
      <c r="K13" s="120">
        <v>11</v>
      </c>
      <c r="L13" s="120">
        <v>23</v>
      </c>
      <c r="M13" s="120">
        <v>7</v>
      </c>
      <c r="N13" s="120">
        <v>3</v>
      </c>
      <c r="O13" s="120">
        <v>0</v>
      </c>
      <c r="P13" s="120">
        <v>0</v>
      </c>
      <c r="Q13" s="120">
        <f t="shared" si="0"/>
        <v>88</v>
      </c>
      <c r="R13" s="120">
        <f t="shared" si="1"/>
        <v>489</v>
      </c>
      <c r="S13" s="121">
        <f>(R13*100)/(88*8)</f>
        <v>69.460227272727266</v>
      </c>
    </row>
    <row r="14" spans="1:19" ht="18.75" x14ac:dyDescent="0.3">
      <c r="A14" s="120">
        <v>5</v>
      </c>
      <c r="B14" s="121" t="s">
        <v>218</v>
      </c>
      <c r="C14" s="120">
        <v>88</v>
      </c>
      <c r="D14" s="120">
        <v>88</v>
      </c>
      <c r="E14" s="120">
        <v>88</v>
      </c>
      <c r="F14" s="120">
        <v>0</v>
      </c>
      <c r="G14" s="120">
        <v>100</v>
      </c>
      <c r="H14" s="120">
        <v>0</v>
      </c>
      <c r="I14" s="120">
        <v>11</v>
      </c>
      <c r="J14" s="120">
        <v>12</v>
      </c>
      <c r="K14" s="120">
        <v>18</v>
      </c>
      <c r="L14" s="120">
        <v>17</v>
      </c>
      <c r="M14" s="120">
        <v>11</v>
      </c>
      <c r="N14" s="120">
        <v>12</v>
      </c>
      <c r="O14" s="120">
        <v>7</v>
      </c>
      <c r="P14" s="120">
        <v>0</v>
      </c>
      <c r="Q14" s="120">
        <f t="shared" si="0"/>
        <v>88</v>
      </c>
      <c r="R14" s="120">
        <f t="shared" si="1"/>
        <v>371</v>
      </c>
      <c r="S14" s="121">
        <f>(R14*100)/(88*8)</f>
        <v>52.698863636363633</v>
      </c>
    </row>
    <row r="15" spans="1:19" ht="18.75" x14ac:dyDescent="0.3">
      <c r="A15" s="132" t="s">
        <v>208</v>
      </c>
      <c r="B15" s="132"/>
      <c r="C15" s="120">
        <v>88</v>
      </c>
      <c r="D15" s="120">
        <v>88</v>
      </c>
      <c r="E15" s="120">
        <v>88</v>
      </c>
      <c r="F15" s="120">
        <v>0</v>
      </c>
      <c r="G15" s="120">
        <v>100</v>
      </c>
      <c r="H15" s="120">
        <f>SUM(H9:H14)</f>
        <v>40</v>
      </c>
      <c r="I15" s="120">
        <f t="shared" ref="I15:O15" si="2">SUM(I9:I14)</f>
        <v>64</v>
      </c>
      <c r="J15" s="120">
        <f t="shared" si="2"/>
        <v>80</v>
      </c>
      <c r="K15" s="120">
        <f t="shared" si="2"/>
        <v>69</v>
      </c>
      <c r="L15" s="120">
        <f t="shared" si="2"/>
        <v>78</v>
      </c>
      <c r="M15" s="120">
        <f t="shared" si="2"/>
        <v>44</v>
      </c>
      <c r="N15" s="120">
        <f t="shared" si="2"/>
        <v>39</v>
      </c>
      <c r="O15" s="120">
        <f t="shared" si="2"/>
        <v>26</v>
      </c>
      <c r="P15" s="120">
        <f>SUM(P9:P14)</f>
        <v>0</v>
      </c>
      <c r="Q15" s="120">
        <f t="shared" si="0"/>
        <v>440</v>
      </c>
      <c r="R15" s="120">
        <f t="shared" si="1"/>
        <v>2141</v>
      </c>
      <c r="S15" s="123">
        <f>(R15*100)/(88*40)</f>
        <v>60.823863636363633</v>
      </c>
    </row>
    <row r="16" spans="1:19" ht="18.75" x14ac:dyDescent="0.3">
      <c r="A16" s="133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134"/>
    </row>
    <row r="17" spans="1:19" ht="18.75" x14ac:dyDescent="0.3">
      <c r="A17" s="132" t="s">
        <v>219</v>
      </c>
      <c r="B17" s="132"/>
      <c r="C17" s="120">
        <v>88</v>
      </c>
      <c r="D17" s="120">
        <v>88</v>
      </c>
      <c r="E17" s="120">
        <v>88</v>
      </c>
      <c r="F17" s="120">
        <v>0</v>
      </c>
      <c r="G17" s="120">
        <v>100</v>
      </c>
      <c r="H17" s="120">
        <v>5</v>
      </c>
      <c r="I17" s="120">
        <v>15</v>
      </c>
      <c r="J17" s="120">
        <v>19</v>
      </c>
      <c r="K17" s="120">
        <v>14</v>
      </c>
      <c r="L17" s="120">
        <v>18</v>
      </c>
      <c r="M17" s="120">
        <v>2</v>
      </c>
      <c r="N17" s="135">
        <v>9</v>
      </c>
      <c r="O17" s="120">
        <v>6</v>
      </c>
      <c r="P17" s="120">
        <v>0</v>
      </c>
      <c r="Q17" s="120">
        <f t="shared" ref="Q17" si="3">P17+O17+N17+M17+L17+K17+J17+I17+H17</f>
        <v>88</v>
      </c>
      <c r="R17" s="120">
        <f t="shared" ref="R17" si="4">H17*8+I17*7+J17*6+K17*5+L17*4+M17*3+N17*2+O17*1</f>
        <v>431</v>
      </c>
      <c r="S17" s="121">
        <f>(R17*100)/(88*8)</f>
        <v>61.221590909090907</v>
      </c>
    </row>
    <row r="20" spans="1:19" ht="18.75" x14ac:dyDescent="0.3">
      <c r="B20" s="149" t="s">
        <v>257</v>
      </c>
      <c r="C20" s="149"/>
      <c r="D20" s="149"/>
    </row>
    <row r="21" spans="1:19" ht="18.75" x14ac:dyDescent="0.3">
      <c r="B21" s="139" t="s">
        <v>258</v>
      </c>
      <c r="C21" s="139"/>
      <c r="D21" s="121">
        <v>90.2</v>
      </c>
    </row>
    <row r="22" spans="1:19" ht="18.75" x14ac:dyDescent="0.3">
      <c r="B22" s="139" t="s">
        <v>259</v>
      </c>
      <c r="C22" s="139"/>
      <c r="D22" s="121">
        <v>88.6</v>
      </c>
    </row>
    <row r="23" spans="1:19" ht="18.75" x14ac:dyDescent="0.3">
      <c r="B23" s="139" t="s">
        <v>260</v>
      </c>
      <c r="C23" s="139"/>
      <c r="D23" s="121">
        <v>88.6</v>
      </c>
    </row>
    <row r="24" spans="1:19" ht="18.75" x14ac:dyDescent="0.3">
      <c r="B24" s="139" t="s">
        <v>261</v>
      </c>
      <c r="C24" s="139"/>
      <c r="D24" s="121">
        <v>87.6</v>
      </c>
    </row>
    <row r="25" spans="1:19" ht="18.75" x14ac:dyDescent="0.3">
      <c r="B25" s="139" t="s">
        <v>262</v>
      </c>
      <c r="C25" s="139"/>
      <c r="D25" s="121">
        <v>87.4</v>
      </c>
    </row>
    <row r="28" spans="1:19" ht="19.5" thickBot="1" x14ac:dyDescent="0.35">
      <c r="A28" s="140" t="s">
        <v>220</v>
      </c>
      <c r="B28" s="140"/>
      <c r="C28" s="140"/>
      <c r="D28" s="140"/>
      <c r="E28" s="140"/>
      <c r="F28" s="140"/>
      <c r="G28" s="140"/>
      <c r="H28" s="140"/>
    </row>
    <row r="29" spans="1:19" ht="75" x14ac:dyDescent="0.3">
      <c r="A29" s="163" t="s">
        <v>202</v>
      </c>
      <c r="B29" s="151" t="s">
        <v>203</v>
      </c>
      <c r="C29" s="151" t="s">
        <v>122</v>
      </c>
      <c r="D29" s="151" t="s">
        <v>204</v>
      </c>
      <c r="E29" s="164" t="s">
        <v>123</v>
      </c>
      <c r="F29" s="164" t="s">
        <v>205</v>
      </c>
      <c r="G29" s="164" t="s">
        <v>206</v>
      </c>
      <c r="H29" s="165" t="s">
        <v>133</v>
      </c>
    </row>
    <row r="30" spans="1:19" ht="38.25" thickBot="1" x14ac:dyDescent="0.35">
      <c r="A30" s="141" t="s">
        <v>208</v>
      </c>
      <c r="B30" s="142">
        <v>106</v>
      </c>
      <c r="C30" s="142">
        <v>105</v>
      </c>
      <c r="D30" s="142">
        <v>1</v>
      </c>
      <c r="E30" s="142">
        <v>97</v>
      </c>
      <c r="F30" s="142">
        <v>8</v>
      </c>
      <c r="G30" s="142">
        <v>0</v>
      </c>
      <c r="H30" s="143">
        <v>92.38</v>
      </c>
    </row>
    <row r="31" spans="1:19" ht="19.5" thickBot="1" x14ac:dyDescent="0.35">
      <c r="A31" s="126"/>
      <c r="B31" s="126"/>
      <c r="C31" s="126"/>
      <c r="D31" s="126"/>
      <c r="E31" s="126"/>
      <c r="F31" s="126"/>
      <c r="G31" s="126"/>
      <c r="H31" s="126"/>
    </row>
    <row r="32" spans="1:19" ht="75" x14ac:dyDescent="0.3">
      <c r="A32" s="150" t="s">
        <v>139</v>
      </c>
      <c r="B32" s="151" t="s">
        <v>203</v>
      </c>
      <c r="C32" s="151" t="s">
        <v>122</v>
      </c>
      <c r="D32" s="151" t="s">
        <v>204</v>
      </c>
      <c r="E32" s="151" t="s">
        <v>123</v>
      </c>
      <c r="F32" s="151" t="s">
        <v>205</v>
      </c>
      <c r="G32" s="151" t="s">
        <v>206</v>
      </c>
      <c r="H32" s="152" t="s">
        <v>133</v>
      </c>
    </row>
    <row r="33" spans="1:20" ht="18.75" x14ac:dyDescent="0.3">
      <c r="A33" s="144" t="s">
        <v>49</v>
      </c>
      <c r="B33" s="120">
        <v>45</v>
      </c>
      <c r="C33" s="120">
        <v>45</v>
      </c>
      <c r="D33" s="120">
        <v>0</v>
      </c>
      <c r="E33" s="120">
        <v>41</v>
      </c>
      <c r="F33" s="120">
        <v>4</v>
      </c>
      <c r="G33" s="120">
        <v>0</v>
      </c>
      <c r="H33" s="145">
        <v>91.11</v>
      </c>
    </row>
    <row r="34" spans="1:20" ht="18.75" x14ac:dyDescent="0.3">
      <c r="A34" s="144" t="s">
        <v>135</v>
      </c>
      <c r="B34" s="120">
        <v>31</v>
      </c>
      <c r="C34" s="120">
        <v>31</v>
      </c>
      <c r="D34" s="120">
        <v>0</v>
      </c>
      <c r="E34" s="120">
        <v>29</v>
      </c>
      <c r="F34" s="120">
        <v>2</v>
      </c>
      <c r="G34" s="120">
        <v>0</v>
      </c>
      <c r="H34" s="145">
        <v>93.54</v>
      </c>
    </row>
    <row r="35" spans="1:20" ht="18.75" x14ac:dyDescent="0.3">
      <c r="A35" s="144" t="s">
        <v>221</v>
      </c>
      <c r="B35" s="120">
        <v>30</v>
      </c>
      <c r="C35" s="120">
        <v>29</v>
      </c>
      <c r="D35" s="120">
        <v>1</v>
      </c>
      <c r="E35" s="120">
        <v>27</v>
      </c>
      <c r="F35" s="120">
        <v>2</v>
      </c>
      <c r="G35" s="120">
        <v>0</v>
      </c>
      <c r="H35" s="145">
        <v>93.1</v>
      </c>
    </row>
    <row r="36" spans="1:20" ht="19.5" thickBot="1" x14ac:dyDescent="0.35">
      <c r="A36" s="146" t="s">
        <v>215</v>
      </c>
      <c r="B36" s="147">
        <v>106</v>
      </c>
      <c r="C36" s="142">
        <v>105</v>
      </c>
      <c r="D36" s="147">
        <v>1</v>
      </c>
      <c r="E36" s="142">
        <v>97</v>
      </c>
      <c r="F36" s="142">
        <v>8</v>
      </c>
      <c r="G36" s="142">
        <v>0</v>
      </c>
      <c r="H36" s="143">
        <v>92.38</v>
      </c>
    </row>
    <row r="37" spans="1:20" x14ac:dyDescent="0.25">
      <c r="A37" s="87"/>
      <c r="D37" s="87"/>
    </row>
    <row r="40" spans="1:20" ht="23.25" x14ac:dyDescent="0.35">
      <c r="A40" s="153" t="s">
        <v>222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</row>
    <row r="41" spans="1:20" ht="45" x14ac:dyDescent="0.25">
      <c r="A41" s="154" t="s">
        <v>223</v>
      </c>
      <c r="B41" s="155" t="s">
        <v>125</v>
      </c>
      <c r="C41" s="155" t="s">
        <v>224</v>
      </c>
      <c r="D41" s="155" t="s">
        <v>225</v>
      </c>
      <c r="E41" s="155" t="s">
        <v>122</v>
      </c>
      <c r="F41" s="155" t="s">
        <v>123</v>
      </c>
      <c r="G41" s="154" t="s">
        <v>226</v>
      </c>
      <c r="H41" s="155" t="s">
        <v>133</v>
      </c>
      <c r="I41" s="154" t="s">
        <v>24</v>
      </c>
      <c r="J41" s="154" t="s">
        <v>25</v>
      </c>
      <c r="K41" s="154" t="s">
        <v>26</v>
      </c>
      <c r="L41" s="154" t="s">
        <v>27</v>
      </c>
      <c r="M41" s="154" t="s">
        <v>28</v>
      </c>
      <c r="N41" s="154" t="s">
        <v>29</v>
      </c>
      <c r="O41" s="154" t="s">
        <v>30</v>
      </c>
      <c r="P41" s="154" t="s">
        <v>31</v>
      </c>
      <c r="Q41" s="154" t="s">
        <v>32</v>
      </c>
      <c r="R41" s="155" t="s">
        <v>215</v>
      </c>
      <c r="S41" s="155" t="s">
        <v>85</v>
      </c>
      <c r="T41" s="155" t="s">
        <v>35</v>
      </c>
    </row>
    <row r="42" spans="1:20" x14ac:dyDescent="0.25">
      <c r="A42" s="4">
        <v>1</v>
      </c>
      <c r="B42" s="3" t="s">
        <v>126</v>
      </c>
      <c r="C42" s="3" t="s">
        <v>227</v>
      </c>
      <c r="D42" s="4">
        <v>45</v>
      </c>
      <c r="E42" s="4">
        <v>45</v>
      </c>
      <c r="F42" s="4">
        <v>45</v>
      </c>
      <c r="G42" s="4">
        <v>0</v>
      </c>
      <c r="H42" s="4">
        <f>(F42*100)/E42</f>
        <v>100</v>
      </c>
      <c r="I42" s="136">
        <v>5</v>
      </c>
      <c r="J42" s="136">
        <v>7</v>
      </c>
      <c r="K42" s="136">
        <v>6</v>
      </c>
      <c r="L42" s="136">
        <v>2</v>
      </c>
      <c r="M42" s="136">
        <v>11</v>
      </c>
      <c r="N42" s="136">
        <v>9</v>
      </c>
      <c r="O42" s="136">
        <v>3</v>
      </c>
      <c r="P42" s="136">
        <v>2</v>
      </c>
      <c r="Q42" s="136"/>
      <c r="R42" s="4">
        <f>Q42+P42+O42+N42+M42+L42+K42+J42+I42</f>
        <v>45</v>
      </c>
      <c r="S42" s="4">
        <f>I42*8+J42*7+K42*6+L42*5+M42*4+N42*3+O42*2+P42*1+Q42*0</f>
        <v>214</v>
      </c>
      <c r="T42" s="3">
        <f>(S42*100)/(45*8)</f>
        <v>59.444444444444443</v>
      </c>
    </row>
    <row r="43" spans="1:20" x14ac:dyDescent="0.25">
      <c r="A43" s="4">
        <v>2</v>
      </c>
      <c r="B43" s="3" t="s">
        <v>127</v>
      </c>
      <c r="C43" s="3" t="s">
        <v>228</v>
      </c>
      <c r="D43" s="4">
        <v>28</v>
      </c>
      <c r="E43" s="4">
        <v>28</v>
      </c>
      <c r="F43" s="4">
        <v>28</v>
      </c>
      <c r="G43" s="4">
        <v>0</v>
      </c>
      <c r="H43" s="4">
        <f t="shared" ref="H43:H48" si="5">(F43*100)/E43</f>
        <v>100</v>
      </c>
      <c r="I43" s="136">
        <v>4</v>
      </c>
      <c r="J43" s="136">
        <v>6</v>
      </c>
      <c r="K43" s="136">
        <v>6</v>
      </c>
      <c r="L43" s="136">
        <v>3</v>
      </c>
      <c r="M43" s="136">
        <v>5</v>
      </c>
      <c r="N43" s="136">
        <v>2</v>
      </c>
      <c r="O43" s="136">
        <v>2</v>
      </c>
      <c r="P43" s="136">
        <v>0</v>
      </c>
      <c r="Q43" s="136">
        <v>0</v>
      </c>
      <c r="R43" s="4">
        <f t="shared" ref="R43:R48" si="6">Q43+P43+O43+N43+M43+L43+K43+J43+I43</f>
        <v>28</v>
      </c>
      <c r="S43" s="4">
        <f t="shared" ref="S43:S48" si="7">I43*8+J43*7+K43*6+L43*5+M43*4+N43*3+O43*2+P43*1+Q43*0</f>
        <v>155</v>
      </c>
      <c r="T43" s="3">
        <f>(S43*100)/(28*8)</f>
        <v>69.196428571428569</v>
      </c>
    </row>
    <row r="44" spans="1:20" x14ac:dyDescent="0.25">
      <c r="A44" s="4">
        <v>3</v>
      </c>
      <c r="B44" s="3" t="s">
        <v>229</v>
      </c>
      <c r="C44" s="3" t="s">
        <v>230</v>
      </c>
      <c r="D44" s="4">
        <v>34</v>
      </c>
      <c r="E44" s="4">
        <v>34</v>
      </c>
      <c r="F44" s="4">
        <v>28</v>
      </c>
      <c r="G44" s="4">
        <v>6</v>
      </c>
      <c r="H44" s="4">
        <f t="shared" si="5"/>
        <v>82.352941176470594</v>
      </c>
      <c r="I44" s="136">
        <v>0</v>
      </c>
      <c r="J44" s="136">
        <v>1</v>
      </c>
      <c r="K44" s="136">
        <v>0</v>
      </c>
      <c r="L44" s="136">
        <v>3</v>
      </c>
      <c r="M44" s="136">
        <v>4</v>
      </c>
      <c r="N44" s="136">
        <v>9</v>
      </c>
      <c r="O44" s="136">
        <v>10</v>
      </c>
      <c r="P44" s="136">
        <v>1</v>
      </c>
      <c r="Q44" s="136">
        <v>6</v>
      </c>
      <c r="R44" s="4">
        <f t="shared" si="6"/>
        <v>34</v>
      </c>
      <c r="S44" s="4">
        <f t="shared" si="7"/>
        <v>86</v>
      </c>
      <c r="T44" s="3">
        <f>(S44*100)/(34*8)</f>
        <v>31.617647058823529</v>
      </c>
    </row>
    <row r="45" spans="1:20" x14ac:dyDescent="0.25">
      <c r="A45" s="4">
        <v>4</v>
      </c>
      <c r="B45" s="3" t="s">
        <v>89</v>
      </c>
      <c r="C45" s="3" t="s">
        <v>231</v>
      </c>
      <c r="D45" s="4">
        <v>45</v>
      </c>
      <c r="E45" s="4">
        <v>45</v>
      </c>
      <c r="F45" s="4">
        <v>44</v>
      </c>
      <c r="G45" s="4">
        <v>1</v>
      </c>
      <c r="H45" s="4">
        <f t="shared" si="5"/>
        <v>97.777777777777771</v>
      </c>
      <c r="I45" s="136">
        <v>4</v>
      </c>
      <c r="J45" s="136">
        <v>4</v>
      </c>
      <c r="K45" s="136">
        <v>4</v>
      </c>
      <c r="L45" s="136">
        <v>3</v>
      </c>
      <c r="M45" s="136">
        <v>11</v>
      </c>
      <c r="N45" s="136">
        <v>10</v>
      </c>
      <c r="O45" s="136">
        <v>1</v>
      </c>
      <c r="P45" s="136">
        <v>7</v>
      </c>
      <c r="Q45" s="136">
        <v>1</v>
      </c>
      <c r="R45" s="4">
        <f t="shared" si="6"/>
        <v>45</v>
      </c>
      <c r="S45" s="4">
        <f t="shared" si="7"/>
        <v>182</v>
      </c>
      <c r="T45" s="3">
        <f>(S45*100)/(45*8)</f>
        <v>50.555555555555557</v>
      </c>
    </row>
    <row r="46" spans="1:20" x14ac:dyDescent="0.25">
      <c r="A46" s="4">
        <v>5</v>
      </c>
      <c r="B46" s="3" t="s">
        <v>90</v>
      </c>
      <c r="C46" s="3" t="s">
        <v>232</v>
      </c>
      <c r="D46" s="4">
        <v>45</v>
      </c>
      <c r="E46" s="4">
        <v>45</v>
      </c>
      <c r="F46" s="4">
        <v>44</v>
      </c>
      <c r="G46" s="4">
        <v>1</v>
      </c>
      <c r="H46" s="4">
        <f t="shared" si="5"/>
        <v>97.777777777777771</v>
      </c>
      <c r="I46" s="136">
        <v>4</v>
      </c>
      <c r="J46" s="136">
        <v>4</v>
      </c>
      <c r="K46" s="136">
        <v>10</v>
      </c>
      <c r="L46" s="136">
        <v>5</v>
      </c>
      <c r="M46" s="136">
        <v>3</v>
      </c>
      <c r="N46" s="136">
        <v>6</v>
      </c>
      <c r="O46" s="136">
        <v>4</v>
      </c>
      <c r="P46" s="136">
        <v>8</v>
      </c>
      <c r="Q46" s="136">
        <v>1</v>
      </c>
      <c r="R46" s="4">
        <f t="shared" si="6"/>
        <v>45</v>
      </c>
      <c r="S46" s="4">
        <f t="shared" si="7"/>
        <v>191</v>
      </c>
      <c r="T46" s="3">
        <f>(S46*100)/(45*8)</f>
        <v>53.055555555555557</v>
      </c>
    </row>
    <row r="47" spans="1:20" x14ac:dyDescent="0.25">
      <c r="A47" s="4">
        <v>6</v>
      </c>
      <c r="B47" s="3" t="s">
        <v>91</v>
      </c>
      <c r="C47" s="3" t="s">
        <v>233</v>
      </c>
      <c r="D47" s="4">
        <v>11</v>
      </c>
      <c r="E47" s="4">
        <v>11</v>
      </c>
      <c r="F47" s="4">
        <v>11</v>
      </c>
      <c r="G47" s="4">
        <v>0</v>
      </c>
      <c r="H47" s="4">
        <f t="shared" si="5"/>
        <v>100</v>
      </c>
      <c r="I47" s="136">
        <v>0</v>
      </c>
      <c r="J47" s="136">
        <v>2</v>
      </c>
      <c r="K47" s="136">
        <v>2</v>
      </c>
      <c r="L47" s="136">
        <v>0</v>
      </c>
      <c r="M47" s="136">
        <v>1</v>
      </c>
      <c r="N47" s="136">
        <v>3</v>
      </c>
      <c r="O47" s="136">
        <v>2</v>
      </c>
      <c r="P47" s="136">
        <v>0</v>
      </c>
      <c r="Q47" s="136">
        <v>0</v>
      </c>
      <c r="R47" s="4">
        <f t="shared" si="6"/>
        <v>10</v>
      </c>
      <c r="S47" s="4">
        <f t="shared" si="7"/>
        <v>43</v>
      </c>
      <c r="T47" s="3">
        <f>(S47*100)/(11*8)</f>
        <v>48.863636363636367</v>
      </c>
    </row>
    <row r="48" spans="1:20" x14ac:dyDescent="0.25">
      <c r="A48" s="4">
        <v>7</v>
      </c>
      <c r="B48" s="3" t="s">
        <v>234</v>
      </c>
      <c r="C48" s="3" t="s">
        <v>235</v>
      </c>
      <c r="D48" s="4">
        <v>17</v>
      </c>
      <c r="E48" s="4">
        <v>17</v>
      </c>
      <c r="F48" s="4">
        <v>17</v>
      </c>
      <c r="G48" s="4">
        <v>0</v>
      </c>
      <c r="H48" s="4">
        <f t="shared" si="5"/>
        <v>100</v>
      </c>
      <c r="I48" s="136">
        <v>0</v>
      </c>
      <c r="J48" s="136">
        <v>2</v>
      </c>
      <c r="K48" s="136">
        <v>5</v>
      </c>
      <c r="L48" s="136">
        <v>1</v>
      </c>
      <c r="M48" s="136">
        <v>3</v>
      </c>
      <c r="N48" s="136">
        <v>3</v>
      </c>
      <c r="O48" s="136">
        <v>3</v>
      </c>
      <c r="P48" s="136">
        <v>0</v>
      </c>
      <c r="Q48" s="136">
        <v>0</v>
      </c>
      <c r="R48" s="4">
        <f t="shared" si="6"/>
        <v>17</v>
      </c>
      <c r="S48" s="4">
        <f t="shared" si="7"/>
        <v>76</v>
      </c>
      <c r="T48" s="3">
        <f>(S48*100)/(17*8)</f>
        <v>55.882352941176471</v>
      </c>
    </row>
    <row r="50" spans="1:20" ht="23.25" x14ac:dyDescent="0.35">
      <c r="A50" s="156" t="s">
        <v>236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37"/>
      <c r="M50" s="137"/>
      <c r="N50" s="137"/>
      <c r="O50" s="137"/>
      <c r="P50" s="137"/>
      <c r="Q50" s="137"/>
      <c r="R50" s="137"/>
      <c r="S50" s="137"/>
      <c r="T50" s="137"/>
    </row>
    <row r="51" spans="1:20" ht="45" x14ac:dyDescent="0.25">
      <c r="A51" s="157" t="s">
        <v>223</v>
      </c>
      <c r="B51" s="158" t="s">
        <v>125</v>
      </c>
      <c r="C51" s="158" t="s">
        <v>224</v>
      </c>
      <c r="D51" s="155" t="s">
        <v>225</v>
      </c>
      <c r="E51" s="158" t="s">
        <v>122</v>
      </c>
      <c r="F51" s="158" t="s">
        <v>123</v>
      </c>
      <c r="G51" s="157" t="s">
        <v>226</v>
      </c>
      <c r="H51" s="158" t="s">
        <v>133</v>
      </c>
      <c r="I51" s="157" t="s">
        <v>24</v>
      </c>
      <c r="J51" s="157" t="s">
        <v>25</v>
      </c>
      <c r="K51" s="157" t="s">
        <v>26</v>
      </c>
      <c r="L51" s="157" t="s">
        <v>27</v>
      </c>
      <c r="M51" s="157" t="s">
        <v>28</v>
      </c>
      <c r="N51" s="157" t="s">
        <v>29</v>
      </c>
      <c r="O51" s="157" t="s">
        <v>30</v>
      </c>
      <c r="P51" s="157" t="s">
        <v>31</v>
      </c>
      <c r="Q51" s="157" t="s">
        <v>32</v>
      </c>
      <c r="R51" s="158" t="s">
        <v>215</v>
      </c>
      <c r="S51" s="158" t="s">
        <v>85</v>
      </c>
      <c r="T51" s="158" t="s">
        <v>35</v>
      </c>
    </row>
    <row r="52" spans="1:20" x14ac:dyDescent="0.25">
      <c r="A52" s="4">
        <v>1</v>
      </c>
      <c r="B52" s="3" t="s">
        <v>126</v>
      </c>
      <c r="C52" s="3" t="s">
        <v>227</v>
      </c>
      <c r="D52" s="4">
        <v>31</v>
      </c>
      <c r="E52" s="4">
        <v>31</v>
      </c>
      <c r="F52" s="4">
        <v>31</v>
      </c>
      <c r="G52" s="4">
        <v>0</v>
      </c>
      <c r="H52" s="4">
        <f>(F52*100)/E52</f>
        <v>100</v>
      </c>
      <c r="I52" s="4">
        <v>1</v>
      </c>
      <c r="J52" s="4">
        <v>3</v>
      </c>
      <c r="K52" s="4">
        <v>1</v>
      </c>
      <c r="L52" s="4">
        <v>7</v>
      </c>
      <c r="M52" s="4">
        <v>7</v>
      </c>
      <c r="N52" s="4">
        <v>7</v>
      </c>
      <c r="O52" s="4">
        <v>3</v>
      </c>
      <c r="P52" s="4">
        <v>2</v>
      </c>
      <c r="Q52" s="4">
        <v>0</v>
      </c>
      <c r="R52" s="3">
        <f>Q52+P52+O52+N52+M52+L52+K52+J52+I52</f>
        <v>31</v>
      </c>
      <c r="S52" s="3">
        <f>I52*8+J52*7+K52*6+L52*5+M52*4+N52*3+O52*2+P52*1+Q52*0</f>
        <v>127</v>
      </c>
      <c r="T52" s="3">
        <f>(S52*100)/(31*8)</f>
        <v>51.20967741935484</v>
      </c>
    </row>
    <row r="53" spans="1:20" x14ac:dyDescent="0.25">
      <c r="A53" s="4">
        <v>2</v>
      </c>
      <c r="B53" s="3" t="s">
        <v>127</v>
      </c>
      <c r="C53" s="3" t="s">
        <v>228</v>
      </c>
      <c r="D53" s="4">
        <v>31</v>
      </c>
      <c r="E53" s="4">
        <v>31</v>
      </c>
      <c r="F53" s="4">
        <v>30</v>
      </c>
      <c r="G53" s="4">
        <v>1</v>
      </c>
      <c r="H53" s="138">
        <f t="shared" ref="H53:H56" si="8">(F53*100)/E53</f>
        <v>96.774193548387103</v>
      </c>
      <c r="I53" s="4">
        <v>5</v>
      </c>
      <c r="J53" s="4">
        <v>2</v>
      </c>
      <c r="K53" s="4">
        <v>2</v>
      </c>
      <c r="L53" s="4">
        <v>4</v>
      </c>
      <c r="M53" s="4">
        <v>5</v>
      </c>
      <c r="N53" s="4">
        <v>6</v>
      </c>
      <c r="O53" s="4">
        <v>4</v>
      </c>
      <c r="P53" s="4">
        <v>2</v>
      </c>
      <c r="Q53" s="4">
        <v>1</v>
      </c>
      <c r="R53" s="3">
        <f t="shared" ref="R53:R56" si="9">Q53+P53+O53+N53+M53+L53+K53+J53+I53</f>
        <v>31</v>
      </c>
      <c r="S53" s="3">
        <f t="shared" ref="S53:S56" si="10">I53*8+J53*7+K53*6+L53*5+M53*4+N53*3+O53*2+P53*1+Q53*0</f>
        <v>134</v>
      </c>
      <c r="T53" s="3">
        <f>(S53*100)/(31*8)</f>
        <v>54.032258064516128</v>
      </c>
    </row>
    <row r="54" spans="1:20" x14ac:dyDescent="0.25">
      <c r="A54" s="4">
        <v>3</v>
      </c>
      <c r="B54" s="3" t="s">
        <v>237</v>
      </c>
      <c r="C54" s="3" t="s">
        <v>238</v>
      </c>
      <c r="D54" s="4">
        <v>31</v>
      </c>
      <c r="E54" s="4">
        <v>31</v>
      </c>
      <c r="F54" s="4">
        <v>29</v>
      </c>
      <c r="G54" s="4">
        <v>2</v>
      </c>
      <c r="H54" s="138">
        <f t="shared" si="8"/>
        <v>93.548387096774192</v>
      </c>
      <c r="I54" s="4">
        <v>2</v>
      </c>
      <c r="J54" s="4">
        <v>1</v>
      </c>
      <c r="K54" s="4">
        <v>5</v>
      </c>
      <c r="L54" s="4">
        <v>4</v>
      </c>
      <c r="M54" s="4">
        <v>2</v>
      </c>
      <c r="N54" s="4">
        <v>8</v>
      </c>
      <c r="O54" s="4">
        <v>2</v>
      </c>
      <c r="P54" s="4">
        <v>5</v>
      </c>
      <c r="Q54" s="4">
        <v>2</v>
      </c>
      <c r="R54" s="3">
        <f t="shared" si="9"/>
        <v>31</v>
      </c>
      <c r="S54" s="3">
        <f t="shared" si="10"/>
        <v>114</v>
      </c>
      <c r="T54" s="3">
        <f>(S54*100)/(31*8)</f>
        <v>45.967741935483872</v>
      </c>
    </row>
    <row r="55" spans="1:20" x14ac:dyDescent="0.25">
      <c r="A55" s="4">
        <v>4</v>
      </c>
      <c r="B55" s="3" t="s">
        <v>159</v>
      </c>
      <c r="C55" s="3" t="s">
        <v>238</v>
      </c>
      <c r="D55" s="4">
        <v>31</v>
      </c>
      <c r="E55" s="4">
        <v>31</v>
      </c>
      <c r="F55" s="4">
        <v>24</v>
      </c>
      <c r="G55" s="4">
        <v>7</v>
      </c>
      <c r="H55" s="138">
        <f t="shared" si="8"/>
        <v>77.41935483870968</v>
      </c>
      <c r="I55" s="4">
        <v>4</v>
      </c>
      <c r="J55" s="4">
        <v>0</v>
      </c>
      <c r="K55" s="4">
        <v>4</v>
      </c>
      <c r="L55" s="4">
        <v>5</v>
      </c>
      <c r="M55" s="4">
        <v>6</v>
      </c>
      <c r="N55" s="4">
        <v>0</v>
      </c>
      <c r="O55" s="4">
        <v>2</v>
      </c>
      <c r="P55" s="4">
        <v>3</v>
      </c>
      <c r="Q55" s="4">
        <v>7</v>
      </c>
      <c r="R55" s="3">
        <f t="shared" si="9"/>
        <v>31</v>
      </c>
      <c r="S55" s="3">
        <f t="shared" si="10"/>
        <v>112</v>
      </c>
      <c r="T55" s="3">
        <f>(S55*100)/(31*8)</f>
        <v>45.161290322580648</v>
      </c>
    </row>
    <row r="56" spans="1:20" x14ac:dyDescent="0.25">
      <c r="A56" s="4">
        <v>5</v>
      </c>
      <c r="B56" s="3" t="s">
        <v>88</v>
      </c>
      <c r="C56" s="3" t="s">
        <v>239</v>
      </c>
      <c r="D56" s="4">
        <v>31</v>
      </c>
      <c r="E56" s="4">
        <v>31</v>
      </c>
      <c r="F56" s="4">
        <v>31</v>
      </c>
      <c r="G56" s="4">
        <v>0</v>
      </c>
      <c r="H56" s="138">
        <f t="shared" si="8"/>
        <v>100</v>
      </c>
      <c r="I56" s="4">
        <v>3</v>
      </c>
      <c r="J56" s="4">
        <v>1</v>
      </c>
      <c r="K56" s="4">
        <v>7</v>
      </c>
      <c r="L56" s="4">
        <v>7</v>
      </c>
      <c r="M56" s="4">
        <v>4</v>
      </c>
      <c r="N56" s="4">
        <v>3</v>
      </c>
      <c r="O56" s="4">
        <v>2</v>
      </c>
      <c r="P56" s="4">
        <v>4</v>
      </c>
      <c r="Q56" s="4">
        <v>0</v>
      </c>
      <c r="R56" s="3">
        <f t="shared" si="9"/>
        <v>31</v>
      </c>
      <c r="S56" s="3">
        <f t="shared" si="10"/>
        <v>141</v>
      </c>
      <c r="T56" s="3">
        <f>(S56*100)/(31*8)</f>
        <v>56.854838709677416</v>
      </c>
    </row>
    <row r="57" spans="1:20" x14ac:dyDescent="0.25">
      <c r="A57" s="87"/>
      <c r="C57" s="87"/>
    </row>
    <row r="58" spans="1:20" ht="23.25" x14ac:dyDescent="0.35">
      <c r="A58" s="156" t="s">
        <v>240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</row>
    <row r="59" spans="1:20" ht="45" x14ac:dyDescent="0.25">
      <c r="A59" s="157" t="s">
        <v>223</v>
      </c>
      <c r="B59" s="158" t="s">
        <v>125</v>
      </c>
      <c r="C59" s="158" t="s">
        <v>224</v>
      </c>
      <c r="D59" s="155" t="s">
        <v>225</v>
      </c>
      <c r="E59" s="158" t="s">
        <v>122</v>
      </c>
      <c r="F59" s="158" t="s">
        <v>123</v>
      </c>
      <c r="G59" s="157" t="s">
        <v>226</v>
      </c>
      <c r="H59" s="157" t="s">
        <v>133</v>
      </c>
      <c r="I59" s="157" t="s">
        <v>24</v>
      </c>
      <c r="J59" s="157" t="s">
        <v>25</v>
      </c>
      <c r="K59" s="157" t="s">
        <v>26</v>
      </c>
      <c r="L59" s="157" t="s">
        <v>27</v>
      </c>
      <c r="M59" s="157" t="s">
        <v>28</v>
      </c>
      <c r="N59" s="157" t="s">
        <v>29</v>
      </c>
      <c r="O59" s="157" t="s">
        <v>30</v>
      </c>
      <c r="P59" s="157" t="s">
        <v>31</v>
      </c>
      <c r="Q59" s="157" t="s">
        <v>32</v>
      </c>
      <c r="R59" s="158" t="s">
        <v>215</v>
      </c>
      <c r="S59" s="158" t="s">
        <v>85</v>
      </c>
      <c r="T59" s="158" t="s">
        <v>35</v>
      </c>
    </row>
    <row r="60" spans="1:20" x14ac:dyDescent="0.25">
      <c r="A60" s="4">
        <v>1</v>
      </c>
      <c r="B60" s="3" t="s">
        <v>126</v>
      </c>
      <c r="C60" s="3" t="s">
        <v>227</v>
      </c>
      <c r="D60" s="4">
        <v>30</v>
      </c>
      <c r="E60" s="4">
        <v>29</v>
      </c>
      <c r="F60" s="4">
        <v>28</v>
      </c>
      <c r="G60" s="4">
        <v>1</v>
      </c>
      <c r="H60" s="4">
        <f>(F60*100)/E60</f>
        <v>96.551724137931032</v>
      </c>
      <c r="I60" s="4">
        <v>3</v>
      </c>
      <c r="J60" s="4">
        <v>2</v>
      </c>
      <c r="K60" s="4">
        <v>0</v>
      </c>
      <c r="L60" s="4">
        <v>2</v>
      </c>
      <c r="M60" s="4">
        <v>3</v>
      </c>
      <c r="N60" s="4">
        <v>3</v>
      </c>
      <c r="O60" s="4">
        <v>9</v>
      </c>
      <c r="P60" s="4">
        <v>6</v>
      </c>
      <c r="Q60" s="4">
        <v>1</v>
      </c>
      <c r="R60" s="3">
        <f>Q60+P60+O60+N60+M60+L60+K60+J60+I60</f>
        <v>29</v>
      </c>
      <c r="S60" s="3">
        <f>I60*8+J60*7+K60*6+L60*5+M60*4+N60*3+O60*2+P60*1+Q60*0</f>
        <v>93</v>
      </c>
      <c r="T60" s="3">
        <f>(S60*100)/(29*8)</f>
        <v>40.086206896551722</v>
      </c>
    </row>
    <row r="61" spans="1:20" x14ac:dyDescent="0.25">
      <c r="A61" s="4">
        <v>2</v>
      </c>
      <c r="B61" s="3" t="s">
        <v>127</v>
      </c>
      <c r="C61" s="3" t="s">
        <v>228</v>
      </c>
      <c r="D61" s="4">
        <v>30</v>
      </c>
      <c r="E61" s="4">
        <v>29</v>
      </c>
      <c r="F61" s="4">
        <v>29</v>
      </c>
      <c r="G61" s="4">
        <v>0</v>
      </c>
      <c r="H61" s="4">
        <f t="shared" ref="H61:H64" si="11">(F61*100)/E61</f>
        <v>100</v>
      </c>
      <c r="I61" s="4">
        <v>2</v>
      </c>
      <c r="J61" s="4">
        <v>2</v>
      </c>
      <c r="K61" s="4">
        <v>3</v>
      </c>
      <c r="L61" s="4">
        <v>3</v>
      </c>
      <c r="M61" s="4">
        <v>2</v>
      </c>
      <c r="N61" s="4">
        <v>5</v>
      </c>
      <c r="O61" s="4">
        <v>6</v>
      </c>
      <c r="P61" s="4">
        <v>6</v>
      </c>
      <c r="Q61" s="4">
        <v>0</v>
      </c>
      <c r="R61" s="3">
        <f t="shared" ref="R61:R64" si="12">Q61+P61+O61+N61+M61+L61+K61+J61+I61</f>
        <v>29</v>
      </c>
      <c r="S61" s="3">
        <f t="shared" ref="S61:S64" si="13">I61*8+J61*7+K61*6+L61*5+M61*4+N61*3+O61*2+P61*1+Q61*0</f>
        <v>104</v>
      </c>
      <c r="T61" s="3">
        <f>(S61*100)/(29*8)</f>
        <v>44.827586206896555</v>
      </c>
    </row>
    <row r="62" spans="1:20" x14ac:dyDescent="0.25">
      <c r="A62" s="4">
        <v>3</v>
      </c>
      <c r="B62" s="3" t="s">
        <v>88</v>
      </c>
      <c r="C62" s="3" t="s">
        <v>239</v>
      </c>
      <c r="D62" s="4">
        <v>30</v>
      </c>
      <c r="E62" s="4">
        <v>29</v>
      </c>
      <c r="F62" s="4">
        <v>26</v>
      </c>
      <c r="G62" s="4">
        <v>3</v>
      </c>
      <c r="H62" s="4">
        <f t="shared" si="11"/>
        <v>89.65517241379311</v>
      </c>
      <c r="I62" s="4">
        <v>1</v>
      </c>
      <c r="J62" s="4">
        <v>2</v>
      </c>
      <c r="K62" s="4">
        <v>2</v>
      </c>
      <c r="L62" s="4">
        <v>1</v>
      </c>
      <c r="M62" s="4">
        <v>2</v>
      </c>
      <c r="N62" s="4">
        <v>3</v>
      </c>
      <c r="O62" s="4">
        <v>8</v>
      </c>
      <c r="P62" s="4">
        <v>7</v>
      </c>
      <c r="Q62" s="4">
        <v>3</v>
      </c>
      <c r="R62" s="3">
        <f t="shared" si="12"/>
        <v>29</v>
      </c>
      <c r="S62" s="3">
        <f t="shared" si="13"/>
        <v>79</v>
      </c>
      <c r="T62" s="3">
        <f>(S62*100)/(29*8)</f>
        <v>34.051724137931032</v>
      </c>
    </row>
    <row r="63" spans="1:20" x14ac:dyDescent="0.25">
      <c r="A63" s="4">
        <v>4</v>
      </c>
      <c r="B63" s="3" t="s">
        <v>87</v>
      </c>
      <c r="C63" s="3" t="s">
        <v>241</v>
      </c>
      <c r="D63" s="4">
        <v>30</v>
      </c>
      <c r="E63" s="4">
        <v>29</v>
      </c>
      <c r="F63" s="4">
        <v>29</v>
      </c>
      <c r="G63" s="4">
        <v>0</v>
      </c>
      <c r="H63" s="4">
        <f t="shared" si="11"/>
        <v>100</v>
      </c>
      <c r="I63" s="4">
        <v>3</v>
      </c>
      <c r="J63" s="4">
        <v>3</v>
      </c>
      <c r="K63" s="4">
        <v>5</v>
      </c>
      <c r="L63" s="4">
        <v>6</v>
      </c>
      <c r="M63" s="4">
        <v>1</v>
      </c>
      <c r="N63" s="4">
        <v>10</v>
      </c>
      <c r="O63" s="4">
        <v>1</v>
      </c>
      <c r="P63" s="4">
        <v>0</v>
      </c>
      <c r="Q63" s="4">
        <v>0</v>
      </c>
      <c r="R63" s="3">
        <f t="shared" si="12"/>
        <v>29</v>
      </c>
      <c r="S63" s="3">
        <f t="shared" si="13"/>
        <v>141</v>
      </c>
      <c r="T63" s="3">
        <f>(S63*100)/(29*8)</f>
        <v>60.775862068965516</v>
      </c>
    </row>
    <row r="64" spans="1:20" x14ac:dyDescent="0.25">
      <c r="A64" s="4">
        <v>5</v>
      </c>
      <c r="B64" s="3" t="s">
        <v>86</v>
      </c>
      <c r="C64" s="3" t="s">
        <v>242</v>
      </c>
      <c r="D64" s="4">
        <v>30</v>
      </c>
      <c r="E64" s="4">
        <v>29</v>
      </c>
      <c r="F64" s="4">
        <v>29</v>
      </c>
      <c r="G64" s="4">
        <v>0</v>
      </c>
      <c r="H64" s="4">
        <f t="shared" si="11"/>
        <v>100</v>
      </c>
      <c r="I64" s="4">
        <v>4</v>
      </c>
      <c r="J64" s="4">
        <v>6</v>
      </c>
      <c r="K64" s="4">
        <v>3</v>
      </c>
      <c r="L64" s="4">
        <v>3</v>
      </c>
      <c r="M64" s="4">
        <v>4</v>
      </c>
      <c r="N64" s="4">
        <v>1</v>
      </c>
      <c r="O64" s="4">
        <v>6</v>
      </c>
      <c r="P64" s="4">
        <v>2</v>
      </c>
      <c r="Q64" s="4">
        <v>0</v>
      </c>
      <c r="R64" s="3">
        <f t="shared" si="12"/>
        <v>29</v>
      </c>
      <c r="S64" s="3">
        <f t="shared" si="13"/>
        <v>140</v>
      </c>
      <c r="T64" s="3">
        <f>(S64*100)/(29*8)</f>
        <v>60.344827586206897</v>
      </c>
    </row>
    <row r="68" spans="1:4" ht="18.75" x14ac:dyDescent="0.3">
      <c r="A68" s="140" t="s">
        <v>243</v>
      </c>
      <c r="B68" s="140"/>
      <c r="C68" s="140"/>
      <c r="D68" s="140"/>
    </row>
    <row r="69" spans="1:4" ht="18.75" x14ac:dyDescent="0.3">
      <c r="A69" s="140" t="s">
        <v>244</v>
      </c>
      <c r="B69" s="140"/>
      <c r="C69" s="140"/>
      <c r="D69" s="140"/>
    </row>
    <row r="70" spans="1:4" ht="18.75" x14ac:dyDescent="0.3">
      <c r="A70" s="159" t="s">
        <v>223</v>
      </c>
      <c r="B70" s="160" t="s">
        <v>245</v>
      </c>
      <c r="C70" s="160" t="s">
        <v>139</v>
      </c>
      <c r="D70" s="159" t="s">
        <v>133</v>
      </c>
    </row>
    <row r="71" spans="1:4" ht="18.75" x14ac:dyDescent="0.3">
      <c r="A71" s="120">
        <v>1</v>
      </c>
      <c r="B71" s="122" t="s">
        <v>246</v>
      </c>
      <c r="C71" s="121" t="s">
        <v>247</v>
      </c>
      <c r="D71" s="120">
        <v>95.8</v>
      </c>
    </row>
    <row r="72" spans="1:4" ht="37.5" x14ac:dyDescent="0.3">
      <c r="A72" s="120">
        <v>2</v>
      </c>
      <c r="B72" s="122" t="s">
        <v>248</v>
      </c>
      <c r="C72" s="121" t="s">
        <v>247</v>
      </c>
      <c r="D72" s="120">
        <v>90.2</v>
      </c>
    </row>
    <row r="73" spans="1:4" ht="18.75" x14ac:dyDescent="0.3">
      <c r="A73" s="120">
        <v>3</v>
      </c>
      <c r="B73" s="122" t="s">
        <v>249</v>
      </c>
      <c r="C73" s="121" t="s">
        <v>247</v>
      </c>
      <c r="D73" s="120">
        <v>84.8</v>
      </c>
    </row>
    <row r="74" spans="1:4" ht="18.75" x14ac:dyDescent="0.3">
      <c r="A74" s="149" t="s">
        <v>135</v>
      </c>
      <c r="B74" s="149"/>
      <c r="C74" s="149"/>
      <c r="D74" s="149"/>
    </row>
    <row r="75" spans="1:4" ht="18.75" x14ac:dyDescent="0.3">
      <c r="A75" s="159" t="s">
        <v>223</v>
      </c>
      <c r="B75" s="160" t="s">
        <v>245</v>
      </c>
      <c r="C75" s="160" t="s">
        <v>139</v>
      </c>
      <c r="D75" s="159" t="s">
        <v>133</v>
      </c>
    </row>
    <row r="76" spans="1:4" ht="18.75" x14ac:dyDescent="0.3">
      <c r="A76" s="120">
        <v>1</v>
      </c>
      <c r="B76" s="122" t="s">
        <v>250</v>
      </c>
      <c r="C76" s="121" t="s">
        <v>251</v>
      </c>
      <c r="D76" s="120">
        <v>93.600000000000009</v>
      </c>
    </row>
    <row r="77" spans="1:4" ht="18.75" x14ac:dyDescent="0.3">
      <c r="A77" s="120">
        <v>2</v>
      </c>
      <c r="B77" s="121" t="s">
        <v>252</v>
      </c>
      <c r="C77" s="121" t="s">
        <v>251</v>
      </c>
      <c r="D77" s="120">
        <v>91</v>
      </c>
    </row>
    <row r="78" spans="1:4" ht="18.75" x14ac:dyDescent="0.3">
      <c r="A78" s="120">
        <v>3</v>
      </c>
      <c r="B78" s="122" t="s">
        <v>253</v>
      </c>
      <c r="C78" s="121" t="s">
        <v>251</v>
      </c>
      <c r="D78" s="120">
        <v>89.600000000000009</v>
      </c>
    </row>
    <row r="79" spans="1:4" ht="18.75" x14ac:dyDescent="0.3">
      <c r="A79" s="161" t="s">
        <v>49</v>
      </c>
      <c r="B79" s="162"/>
      <c r="C79" s="162"/>
      <c r="D79" s="162"/>
    </row>
    <row r="80" spans="1:4" ht="18.75" x14ac:dyDescent="0.3">
      <c r="A80" s="159" t="s">
        <v>223</v>
      </c>
      <c r="B80" s="160" t="s">
        <v>245</v>
      </c>
      <c r="C80" s="160" t="s">
        <v>139</v>
      </c>
      <c r="D80" s="159" t="s">
        <v>133</v>
      </c>
    </row>
    <row r="81" spans="1:4" ht="18.75" x14ac:dyDescent="0.3">
      <c r="A81" s="120">
        <v>1</v>
      </c>
      <c r="B81" s="121" t="s">
        <v>254</v>
      </c>
      <c r="C81" s="121" t="s">
        <v>49</v>
      </c>
      <c r="D81" s="120">
        <v>89.2</v>
      </c>
    </row>
    <row r="82" spans="1:4" ht="37.5" x14ac:dyDescent="0.3">
      <c r="A82" s="120">
        <v>2</v>
      </c>
      <c r="B82" s="122" t="s">
        <v>255</v>
      </c>
      <c r="C82" s="121" t="s">
        <v>49</v>
      </c>
      <c r="D82" s="120">
        <v>88.6</v>
      </c>
    </row>
    <row r="83" spans="1:4" ht="18.75" x14ac:dyDescent="0.3">
      <c r="A83" s="120">
        <v>3</v>
      </c>
      <c r="B83" s="122" t="s">
        <v>256</v>
      </c>
      <c r="C83" s="121" t="s">
        <v>49</v>
      </c>
      <c r="D83" s="120">
        <v>83</v>
      </c>
    </row>
  </sheetData>
  <mergeCells count="21">
    <mergeCell ref="A69:D69"/>
    <mergeCell ref="A74:D74"/>
    <mergeCell ref="A79:D79"/>
    <mergeCell ref="B20:D20"/>
    <mergeCell ref="B21:C21"/>
    <mergeCell ref="B22:C22"/>
    <mergeCell ref="B23:C23"/>
    <mergeCell ref="B24:C24"/>
    <mergeCell ref="B25:C25"/>
    <mergeCell ref="A17:B17"/>
    <mergeCell ref="A28:H28"/>
    <mergeCell ref="A40:T40"/>
    <mergeCell ref="A50:K50"/>
    <mergeCell ref="A58:T58"/>
    <mergeCell ref="A68:D68"/>
    <mergeCell ref="A1:I1"/>
    <mergeCell ref="A6:H6"/>
    <mergeCell ref="A7:H7"/>
    <mergeCell ref="A11:A12"/>
    <mergeCell ref="A15:B15"/>
    <mergeCell ref="A16:S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J12" sqref="J12"/>
    </sheetView>
  </sheetViews>
  <sheetFormatPr defaultRowHeight="15" x14ac:dyDescent="0.25"/>
  <cols>
    <col min="1" max="1" width="8.85546875" bestFit="1" customWidth="1"/>
    <col min="2" max="2" width="15.28515625" bestFit="1" customWidth="1"/>
    <col min="3" max="5" width="15.85546875" customWidth="1"/>
  </cols>
  <sheetData>
    <row r="1" spans="1:6" x14ac:dyDescent="0.25">
      <c r="A1" s="118" t="s">
        <v>173</v>
      </c>
      <c r="B1" s="118"/>
      <c r="C1" s="118"/>
      <c r="D1" s="118"/>
      <c r="E1" s="118"/>
      <c r="F1" s="118"/>
    </row>
    <row r="2" spans="1:6" x14ac:dyDescent="0.25">
      <c r="A2" s="118" t="s">
        <v>174</v>
      </c>
      <c r="B2" s="118"/>
      <c r="C2" s="118"/>
      <c r="D2" s="118"/>
      <c r="E2" s="118"/>
      <c r="F2" s="118"/>
    </row>
    <row r="3" spans="1:6" x14ac:dyDescent="0.25">
      <c r="A3" s="117" t="s">
        <v>172</v>
      </c>
      <c r="B3" s="117"/>
      <c r="C3" s="117"/>
      <c r="D3" s="117"/>
      <c r="E3" s="117"/>
      <c r="F3" s="117"/>
    </row>
    <row r="4" spans="1:6" ht="42.75" x14ac:dyDescent="0.25">
      <c r="A4" s="74" t="s">
        <v>171</v>
      </c>
      <c r="B4" s="74" t="s">
        <v>1</v>
      </c>
      <c r="C4" s="75" t="s">
        <v>2</v>
      </c>
      <c r="D4" s="75" t="s">
        <v>3</v>
      </c>
      <c r="E4" s="75" t="s">
        <v>4</v>
      </c>
      <c r="F4" s="1" t="s">
        <v>35</v>
      </c>
    </row>
    <row r="5" spans="1:6" x14ac:dyDescent="0.25">
      <c r="A5" s="3">
        <v>2018</v>
      </c>
      <c r="B5" s="116" t="s">
        <v>5</v>
      </c>
      <c r="C5" s="4">
        <v>96</v>
      </c>
      <c r="D5" s="4">
        <v>94</v>
      </c>
      <c r="E5" s="4">
        <v>97.29</v>
      </c>
      <c r="F5" s="4">
        <v>70.31</v>
      </c>
    </row>
    <row r="6" spans="1:6" x14ac:dyDescent="0.25">
      <c r="A6" s="3">
        <v>2019</v>
      </c>
      <c r="B6" s="116"/>
      <c r="C6" s="4">
        <v>91</v>
      </c>
      <c r="D6" s="4">
        <v>90</v>
      </c>
      <c r="E6" s="4">
        <v>98.9</v>
      </c>
      <c r="F6" s="4">
        <v>66.73</v>
      </c>
    </row>
    <row r="7" spans="1:6" x14ac:dyDescent="0.25">
      <c r="A7" s="3">
        <v>2020</v>
      </c>
      <c r="B7" s="116"/>
      <c r="C7" s="4">
        <v>83</v>
      </c>
      <c r="D7" s="4">
        <v>83</v>
      </c>
      <c r="E7" s="4">
        <v>100</v>
      </c>
      <c r="F7" s="4">
        <v>57.16</v>
      </c>
    </row>
    <row r="8" spans="1:6" x14ac:dyDescent="0.25">
      <c r="A8" s="86">
        <v>2021</v>
      </c>
      <c r="B8" s="116"/>
      <c r="C8" s="4">
        <v>91</v>
      </c>
      <c r="D8" s="4">
        <v>89</v>
      </c>
      <c r="E8" s="4">
        <v>97.8</v>
      </c>
      <c r="F8" s="4">
        <v>50.91</v>
      </c>
    </row>
    <row r="9" spans="1:6" x14ac:dyDescent="0.25">
      <c r="A9" s="86">
        <v>2022</v>
      </c>
      <c r="B9" s="116"/>
      <c r="C9" s="169">
        <v>105</v>
      </c>
      <c r="D9" s="169">
        <v>97</v>
      </c>
      <c r="E9" s="169">
        <v>92.38</v>
      </c>
      <c r="F9" s="3"/>
    </row>
    <row r="11" spans="1:6" x14ac:dyDescent="0.25">
      <c r="A11" s="118" t="s">
        <v>173</v>
      </c>
      <c r="B11" s="118"/>
      <c r="C11" s="118"/>
      <c r="D11" s="118"/>
      <c r="E11" s="118"/>
      <c r="F11" s="118"/>
    </row>
    <row r="12" spans="1:6" x14ac:dyDescent="0.25">
      <c r="A12" s="118" t="s">
        <v>174</v>
      </c>
      <c r="B12" s="118"/>
      <c r="C12" s="118"/>
      <c r="D12" s="118"/>
      <c r="E12" s="118"/>
      <c r="F12" s="118"/>
    </row>
    <row r="13" spans="1:6" x14ac:dyDescent="0.25">
      <c r="A13" s="117" t="s">
        <v>175</v>
      </c>
      <c r="B13" s="117"/>
      <c r="C13" s="117"/>
      <c r="D13" s="117"/>
      <c r="E13" s="117"/>
      <c r="F13" s="117"/>
    </row>
    <row r="14" spans="1:6" ht="42.75" x14ac:dyDescent="0.25">
      <c r="A14" s="74" t="s">
        <v>171</v>
      </c>
      <c r="B14" s="74" t="s">
        <v>1</v>
      </c>
      <c r="C14" s="75" t="s">
        <v>2</v>
      </c>
      <c r="D14" s="75" t="s">
        <v>3</v>
      </c>
      <c r="E14" s="75" t="s">
        <v>4</v>
      </c>
      <c r="F14" s="1" t="s">
        <v>35</v>
      </c>
    </row>
    <row r="15" spans="1:6" x14ac:dyDescent="0.25">
      <c r="A15" s="3">
        <v>2018</v>
      </c>
      <c r="B15" s="116" t="s">
        <v>5</v>
      </c>
      <c r="C15" s="4">
        <v>72</v>
      </c>
      <c r="D15" s="4">
        <v>69</v>
      </c>
      <c r="E15" s="4">
        <v>95.83</v>
      </c>
      <c r="F15" s="4">
        <v>56.08</v>
      </c>
    </row>
    <row r="16" spans="1:6" x14ac:dyDescent="0.25">
      <c r="A16" s="3">
        <v>2019</v>
      </c>
      <c r="B16" s="116"/>
      <c r="C16" s="4">
        <v>83</v>
      </c>
      <c r="D16" s="4">
        <v>83</v>
      </c>
      <c r="E16" s="4">
        <v>100</v>
      </c>
      <c r="F16" s="4">
        <v>68.61</v>
      </c>
    </row>
    <row r="17" spans="1:6" x14ac:dyDescent="0.25">
      <c r="A17" s="3">
        <v>2020</v>
      </c>
      <c r="B17" s="116"/>
      <c r="C17" s="4">
        <v>78</v>
      </c>
      <c r="D17" s="4">
        <v>78</v>
      </c>
      <c r="E17" s="4">
        <v>100</v>
      </c>
      <c r="F17" s="4">
        <v>60</v>
      </c>
    </row>
    <row r="18" spans="1:6" x14ac:dyDescent="0.25">
      <c r="A18" s="86">
        <v>2021</v>
      </c>
      <c r="B18" s="116"/>
      <c r="C18" s="4">
        <v>111</v>
      </c>
      <c r="D18" s="4">
        <v>109</v>
      </c>
      <c r="E18" s="4">
        <v>98.2</v>
      </c>
      <c r="F18" s="4">
        <v>59.1</v>
      </c>
    </row>
    <row r="19" spans="1:6" x14ac:dyDescent="0.25">
      <c r="A19" s="86">
        <v>2022</v>
      </c>
      <c r="B19" s="116"/>
      <c r="C19" s="169">
        <v>88</v>
      </c>
      <c r="D19" s="169">
        <v>88</v>
      </c>
      <c r="E19" s="169">
        <v>100</v>
      </c>
      <c r="F19" s="169">
        <v>60.82</v>
      </c>
    </row>
  </sheetData>
  <mergeCells count="8">
    <mergeCell ref="A13:F13"/>
    <mergeCell ref="A1:F1"/>
    <mergeCell ref="A3:F3"/>
    <mergeCell ref="A2:F2"/>
    <mergeCell ref="A11:F11"/>
    <mergeCell ref="A12:F12"/>
    <mergeCell ref="B5:B9"/>
    <mergeCell ref="B15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</vt:lpstr>
      <vt:lpstr>2019</vt:lpstr>
      <vt:lpstr>2020</vt:lpstr>
      <vt:lpstr>2021</vt:lpstr>
      <vt:lpstr>2022</vt:lpstr>
      <vt:lpstr>LAST 5 YEARS COMPARATIVE RESULT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2023-08-09T08:00:26Z</dcterms:modified>
</cp:coreProperties>
</file>