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 activeTab="1"/>
  </bookViews>
  <sheets>
    <sheet name="CLASS XII (2022-23)" sheetId="1" r:id="rId1"/>
    <sheet name="CLASS X(2022-23)" sheetId="2" r:id="rId2"/>
  </sheets>
  <calcPr calcId="152511"/>
</workbook>
</file>

<file path=xl/calcChain.xml><?xml version="1.0" encoding="utf-8"?>
<calcChain xmlns="http://schemas.openxmlformats.org/spreadsheetml/2006/main">
  <c r="S37" i="1" l="1"/>
  <c r="T37" i="1" s="1"/>
  <c r="R37" i="1"/>
  <c r="H37" i="1"/>
  <c r="S36" i="1"/>
  <c r="T36" i="1" s="1"/>
  <c r="R36" i="1"/>
  <c r="H36" i="1"/>
  <c r="S35" i="1"/>
  <c r="T35" i="1" s="1"/>
  <c r="R35" i="1"/>
  <c r="H35" i="1"/>
  <c r="S34" i="1"/>
  <c r="T34" i="1" s="1"/>
  <c r="R34" i="1"/>
  <c r="H34" i="1"/>
  <c r="S33" i="1"/>
  <c r="T33" i="1" s="1"/>
  <c r="R33" i="1"/>
  <c r="H33" i="1"/>
  <c r="S29" i="1"/>
  <c r="T29" i="1" s="1"/>
  <c r="R29" i="1"/>
  <c r="H29" i="1"/>
  <c r="S28" i="1"/>
  <c r="T28" i="1" s="1"/>
  <c r="R28" i="1"/>
  <c r="H28" i="1"/>
  <c r="S27" i="1"/>
  <c r="T27" i="1" s="1"/>
  <c r="R27" i="1"/>
  <c r="H27" i="1"/>
  <c r="S26" i="1"/>
  <c r="T26" i="1" s="1"/>
  <c r="R26" i="1"/>
  <c r="H26" i="1"/>
  <c r="S25" i="1"/>
  <c r="T25" i="1" s="1"/>
  <c r="R25" i="1"/>
  <c r="H25" i="1"/>
  <c r="S21" i="1"/>
  <c r="T21" i="1" s="1"/>
  <c r="R21" i="1"/>
  <c r="H21" i="1"/>
  <c r="S20" i="1"/>
  <c r="T20" i="1" s="1"/>
  <c r="R20" i="1"/>
  <c r="H20" i="1"/>
  <c r="S19" i="1"/>
  <c r="T19" i="1" s="1"/>
  <c r="R19" i="1"/>
  <c r="H19" i="1"/>
  <c r="S18" i="1"/>
  <c r="T18" i="1" s="1"/>
  <c r="R18" i="1"/>
  <c r="H18" i="1"/>
  <c r="S17" i="1"/>
  <c r="T17" i="1" s="1"/>
  <c r="R17" i="1"/>
  <c r="H17" i="1"/>
  <c r="S16" i="1"/>
  <c r="T16" i="1" s="1"/>
  <c r="R16" i="1"/>
  <c r="H16" i="1"/>
  <c r="S15" i="1"/>
  <c r="T15" i="1" s="1"/>
  <c r="R15" i="1"/>
  <c r="H15" i="1"/>
  <c r="R18" i="2" l="1"/>
  <c r="S18" i="2" s="1"/>
  <c r="Q18" i="2"/>
  <c r="P16" i="2"/>
  <c r="O16" i="2"/>
  <c r="N16" i="2"/>
  <c r="M16" i="2"/>
  <c r="L16" i="2"/>
  <c r="K16" i="2"/>
  <c r="J16" i="2"/>
  <c r="I16" i="2"/>
  <c r="H16" i="2"/>
  <c r="R16" i="2" s="1"/>
  <c r="S16" i="2" s="1"/>
  <c r="R15" i="2"/>
  <c r="S15" i="2" s="1"/>
  <c r="Q15" i="2"/>
  <c r="R14" i="2"/>
  <c r="S14" i="2" s="1"/>
  <c r="Q14" i="2"/>
  <c r="R13" i="2"/>
  <c r="S13" i="2" s="1"/>
  <c r="Q13" i="2"/>
  <c r="S12" i="2"/>
  <c r="R12" i="2"/>
  <c r="Q12" i="2"/>
  <c r="R11" i="2"/>
  <c r="S11" i="2" s="1"/>
  <c r="Q11" i="2"/>
  <c r="R10" i="2"/>
  <c r="S10" i="2" s="1"/>
  <c r="Q10" i="2"/>
  <c r="Q16" i="2" l="1"/>
</calcChain>
</file>

<file path=xl/sharedStrings.xml><?xml version="1.0" encoding="utf-8"?>
<sst xmlns="http://schemas.openxmlformats.org/spreadsheetml/2006/main" count="207" uniqueCount="89">
  <si>
    <t>SCHOOL NAME</t>
  </si>
  <si>
    <t>REGISTERED</t>
  </si>
  <si>
    <t>APPEARED</t>
  </si>
  <si>
    <t>ABSENT</t>
  </si>
  <si>
    <t>PASSED</t>
  </si>
  <si>
    <t>COMPARTMENT</t>
  </si>
  <si>
    <t>ESSENTIAL REPEAT</t>
  </si>
  <si>
    <t>PASS %</t>
  </si>
  <si>
    <t>K V BABINA CANTT</t>
  </si>
  <si>
    <t>STREAM</t>
  </si>
  <si>
    <t>SCIENCE</t>
  </si>
  <si>
    <t>COMMERCE</t>
  </si>
  <si>
    <t>HUMM</t>
  </si>
  <si>
    <t>TOTAL</t>
  </si>
  <si>
    <t>SCHOOL TOPPERS SCHOOL WISE</t>
  </si>
  <si>
    <t>HUMMANITIES</t>
  </si>
  <si>
    <t>S.NO.</t>
  </si>
  <si>
    <t>NAME</t>
  </si>
  <si>
    <t>SIMRAN JAIN</t>
  </si>
  <si>
    <t>HUM</t>
  </si>
  <si>
    <t>SANSKAR BAMRELA</t>
  </si>
  <si>
    <t>SAKSHAM JAIN</t>
  </si>
  <si>
    <t>DIKSHA YADAV</t>
  </si>
  <si>
    <t>COMM</t>
  </si>
  <si>
    <t>NIVYA</t>
  </si>
  <si>
    <t>KANCHI SAHU</t>
  </si>
  <si>
    <t>JAI PATHAK</t>
  </si>
  <si>
    <t>ANUSHKA YADAV</t>
  </si>
  <si>
    <t>SUDESHNA S</t>
  </si>
  <si>
    <t>AISSCE RESULT CLASS XII  (2022-23)</t>
  </si>
  <si>
    <t>A1</t>
  </si>
  <si>
    <t>A2</t>
  </si>
  <si>
    <t>B1</t>
  </si>
  <si>
    <t>B2</t>
  </si>
  <si>
    <t>C1</t>
  </si>
  <si>
    <t>C2</t>
  </si>
  <si>
    <t>D</t>
  </si>
  <si>
    <t>E</t>
  </si>
  <si>
    <t>PI</t>
  </si>
  <si>
    <t>SCHOOL RESULT AISSE 2022-23</t>
  </si>
  <si>
    <t xml:space="preserve">SUBJECT WISE ANALYSIS </t>
  </si>
  <si>
    <t>S.NO</t>
  </si>
  <si>
    <t>SUBJECT</t>
  </si>
  <si>
    <t>TOTAL STUDENTS</t>
  </si>
  <si>
    <t>APPEARED STUDENTS</t>
  </si>
  <si>
    <t>FAILED</t>
  </si>
  <si>
    <t>D1</t>
  </si>
  <si>
    <t>D2</t>
  </si>
  <si>
    <t>NXW</t>
  </si>
  <si>
    <t>ENGLISH</t>
  </si>
  <si>
    <t>HINDI</t>
  </si>
  <si>
    <t>MATHS (STD)</t>
  </si>
  <si>
    <t>MATHS (BASIC)</t>
  </si>
  <si>
    <t>SO SCIENCE</t>
  </si>
  <si>
    <t>OVER ALL MATHS</t>
  </si>
  <si>
    <t>CLASS X TOPPERS</t>
  </si>
  <si>
    <t>MONU KORI</t>
  </si>
  <si>
    <t>ANUSHKA SENGAR</t>
  </si>
  <si>
    <t>AASNA  BHADAURIYA</t>
  </si>
  <si>
    <t>KRISH DEEP RAI</t>
  </si>
  <si>
    <t>SAYUJYA S PILLAI</t>
  </si>
  <si>
    <t>AISSE  CLASS X RESULT (2022-23)</t>
  </si>
  <si>
    <t>SUBJECT TEACHER</t>
  </si>
  <si>
    <t>TOTAL NO. OF STUDENTS</t>
  </si>
  <si>
    <t>FAIL</t>
  </si>
  <si>
    <t>MRS SABITA SHARMA</t>
  </si>
  <si>
    <t>MR AMARPAL SINGH</t>
  </si>
  <si>
    <t>MATHS</t>
  </si>
  <si>
    <t>MR RAMESH CHAND</t>
  </si>
  <si>
    <t>PHYSICS</t>
  </si>
  <si>
    <t>MR B M AHIRWAR</t>
  </si>
  <si>
    <t>CHEMISTRY</t>
  </si>
  <si>
    <t>DR M S MEENA</t>
  </si>
  <si>
    <t>BIOLOGY</t>
  </si>
  <si>
    <t>VACANT</t>
  </si>
  <si>
    <t>COMPUTER SC</t>
  </si>
  <si>
    <t>MR SUMIT SAHU</t>
  </si>
  <si>
    <t>ACCOUNTS</t>
  </si>
  <si>
    <t>MR PANKAJ VERMA</t>
  </si>
  <si>
    <t>BUSINESS STUDY</t>
  </si>
  <si>
    <t>ECONOMICS</t>
  </si>
  <si>
    <t>MR AMAR SINGH</t>
  </si>
  <si>
    <t>RESULT AISSCE SUBJECT WISE 2022-23 HUMANITIES</t>
  </si>
  <si>
    <t>GEOGRAPHY</t>
  </si>
  <si>
    <t>MR RAMANUJ CHATURVEDI</t>
  </si>
  <si>
    <t>HISTORY</t>
  </si>
  <si>
    <t>MS SARIKA GUPTA</t>
  </si>
  <si>
    <t>RESULT AISSCE SUBJECT WISE 2022-23 (SCIENCE STREAM)</t>
  </si>
  <si>
    <t>RESULT AISSCE SUBJECT WISE 2022-23 (COMMERCE STREAM)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</si>
</sst>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2" fontId="0" fillId="0" borderId="1" xfId="0" applyNumberFormat="1" applyBorder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0" fontId="1" fillId="0" borderId="4" xfId="0" applyFont="1" applyBorder="1" applyAlignment="1"/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55" workbookViewId="0">
      <selection activeCell="G52" sqref="G52"/>
    </sheetView>
  </sheetViews>
  <sheetFormatPr defaultRowHeight="15" x14ac:dyDescent="0.25"/>
  <cols>
    <col min="1" max="1" width="15" customWidth="1"/>
    <col min="2" max="2" width="15.85546875" customWidth="1"/>
    <col min="3" max="3" width="20" bestFit="1" customWidth="1"/>
    <col min="4" max="4" width="12.5703125" customWidth="1"/>
    <col min="5" max="5" width="10.7109375" customWidth="1"/>
    <col min="6" max="6" width="7.85546875" customWidth="1"/>
    <col min="7" max="7" width="13.140625" customWidth="1"/>
    <col min="9" max="19" width="6.42578125" customWidth="1"/>
  </cols>
  <sheetData>
    <row r="1" spans="1:20" ht="18.75" x14ac:dyDescent="0.3">
      <c r="A1" s="29" t="s">
        <v>29</v>
      </c>
      <c r="B1" s="29"/>
      <c r="C1" s="29"/>
      <c r="D1" s="29"/>
      <c r="E1" s="29"/>
      <c r="F1" s="29"/>
      <c r="G1" s="29"/>
      <c r="H1" s="29"/>
    </row>
    <row r="2" spans="1:20" ht="75" x14ac:dyDescent="0.3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20" ht="37.5" x14ac:dyDescent="0.3">
      <c r="A3" s="2" t="s">
        <v>8</v>
      </c>
      <c r="B3" s="4">
        <v>106</v>
      </c>
      <c r="C3" s="4">
        <v>105</v>
      </c>
      <c r="D3" s="4">
        <v>1</v>
      </c>
      <c r="E3" s="4">
        <v>97</v>
      </c>
      <c r="F3" s="4">
        <v>8</v>
      </c>
      <c r="G3" s="4">
        <v>0</v>
      </c>
      <c r="H3" s="4">
        <v>92.38</v>
      </c>
    </row>
    <row r="4" spans="1:20" ht="18.75" x14ac:dyDescent="0.3">
      <c r="A4" s="5"/>
      <c r="B4" s="5"/>
      <c r="C4" s="5"/>
      <c r="D4" s="5"/>
      <c r="E4" s="5"/>
      <c r="F4" s="5"/>
      <c r="G4" s="5"/>
      <c r="H4" s="5"/>
    </row>
    <row r="5" spans="1:20" ht="37.5" x14ac:dyDescent="0.3">
      <c r="A5" s="3" t="s">
        <v>9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20" ht="18.75" x14ac:dyDescent="0.3">
      <c r="A6" s="6" t="s">
        <v>10</v>
      </c>
      <c r="B6" s="4">
        <v>45</v>
      </c>
      <c r="C6" s="4">
        <v>45</v>
      </c>
      <c r="D6" s="4">
        <v>0</v>
      </c>
      <c r="E6" s="4">
        <v>41</v>
      </c>
      <c r="F6" s="4">
        <v>4</v>
      </c>
      <c r="G6" s="4">
        <v>0</v>
      </c>
      <c r="H6" s="4">
        <v>91.11</v>
      </c>
    </row>
    <row r="7" spans="1:20" ht="18.75" x14ac:dyDescent="0.3">
      <c r="A7" s="6" t="s">
        <v>11</v>
      </c>
      <c r="B7" s="4">
        <v>31</v>
      </c>
      <c r="C7" s="4">
        <v>31</v>
      </c>
      <c r="D7" s="4">
        <v>0</v>
      </c>
      <c r="E7" s="4">
        <v>29</v>
      </c>
      <c r="F7" s="4">
        <v>2</v>
      </c>
      <c r="G7" s="4">
        <v>0</v>
      </c>
      <c r="H7" s="4">
        <v>93.54</v>
      </c>
    </row>
    <row r="8" spans="1:20" ht="18.75" x14ac:dyDescent="0.3">
      <c r="A8" s="6" t="s">
        <v>12</v>
      </c>
      <c r="B8" s="4">
        <v>30</v>
      </c>
      <c r="C8" s="4">
        <v>29</v>
      </c>
      <c r="D8" s="4">
        <v>1</v>
      </c>
      <c r="E8" s="4">
        <v>27</v>
      </c>
      <c r="F8" s="4">
        <v>2</v>
      </c>
      <c r="G8" s="4">
        <v>0</v>
      </c>
      <c r="H8" s="4">
        <v>93.1</v>
      </c>
    </row>
    <row r="9" spans="1:20" ht="18.75" x14ac:dyDescent="0.3">
      <c r="A9" s="7" t="s">
        <v>13</v>
      </c>
      <c r="B9" s="8">
        <v>106</v>
      </c>
      <c r="C9" s="4">
        <v>105</v>
      </c>
      <c r="D9" s="8">
        <v>1</v>
      </c>
      <c r="E9" s="4">
        <v>97</v>
      </c>
      <c r="F9" s="4">
        <v>8</v>
      </c>
      <c r="G9" s="4">
        <v>0</v>
      </c>
      <c r="H9" s="4">
        <v>92.38</v>
      </c>
    </row>
    <row r="10" spans="1:20" x14ac:dyDescent="0.25">
      <c r="A10" s="1"/>
      <c r="D10" s="1"/>
    </row>
    <row r="13" spans="1:20" ht="23.25" x14ac:dyDescent="0.35">
      <c r="A13" s="27" t="s">
        <v>87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45" x14ac:dyDescent="0.25">
      <c r="A14" s="20" t="s">
        <v>16</v>
      </c>
      <c r="B14" s="21" t="s">
        <v>42</v>
      </c>
      <c r="C14" s="21" t="s">
        <v>62</v>
      </c>
      <c r="D14" s="21" t="s">
        <v>63</v>
      </c>
      <c r="E14" s="21" t="s">
        <v>2</v>
      </c>
      <c r="F14" s="21" t="s">
        <v>4</v>
      </c>
      <c r="G14" s="20" t="s">
        <v>64</v>
      </c>
      <c r="H14" s="21" t="s">
        <v>7</v>
      </c>
      <c r="I14" s="20" t="s">
        <v>30</v>
      </c>
      <c r="J14" s="20" t="s">
        <v>31</v>
      </c>
      <c r="K14" s="20" t="s">
        <v>32</v>
      </c>
      <c r="L14" s="20" t="s">
        <v>33</v>
      </c>
      <c r="M14" s="20" t="s">
        <v>34</v>
      </c>
      <c r="N14" s="20" t="s">
        <v>35</v>
      </c>
      <c r="O14" s="20" t="s">
        <v>46</v>
      </c>
      <c r="P14" s="20" t="s">
        <v>47</v>
      </c>
      <c r="Q14" s="20" t="s">
        <v>37</v>
      </c>
      <c r="R14" s="21" t="s">
        <v>13</v>
      </c>
      <c r="S14" s="21" t="s">
        <v>48</v>
      </c>
      <c r="T14" s="21" t="s">
        <v>38</v>
      </c>
    </row>
    <row r="15" spans="1:20" x14ac:dyDescent="0.25">
      <c r="A15" s="18">
        <v>1</v>
      </c>
      <c r="B15" s="19" t="s">
        <v>49</v>
      </c>
      <c r="C15" s="19" t="s">
        <v>65</v>
      </c>
      <c r="D15" s="18">
        <v>45</v>
      </c>
      <c r="E15" s="18">
        <v>45</v>
      </c>
      <c r="F15" s="18">
        <v>45</v>
      </c>
      <c r="G15" s="18">
        <v>0</v>
      </c>
      <c r="H15" s="18">
        <f>(F15*100)/E15</f>
        <v>100</v>
      </c>
      <c r="I15" s="22">
        <v>5</v>
      </c>
      <c r="J15" s="22">
        <v>7</v>
      </c>
      <c r="K15" s="22">
        <v>6</v>
      </c>
      <c r="L15" s="22">
        <v>2</v>
      </c>
      <c r="M15" s="22">
        <v>11</v>
      </c>
      <c r="N15" s="22">
        <v>9</v>
      </c>
      <c r="O15" s="22">
        <v>3</v>
      </c>
      <c r="P15" s="22">
        <v>2</v>
      </c>
      <c r="Q15" s="22"/>
      <c r="R15" s="18">
        <f>Q15+P15+O15+N15+M15+L15+K15+J15+I15</f>
        <v>45</v>
      </c>
      <c r="S15" s="18">
        <f>I15*8+J15*7+K15*6+L15*5+M15*4+N15*3+O15*2+P15*1+Q15*0</f>
        <v>214</v>
      </c>
      <c r="T15" s="19">
        <f>(S15*100)/(45*8)</f>
        <v>59.444444444444443</v>
      </c>
    </row>
    <row r="16" spans="1:20" x14ac:dyDescent="0.25">
      <c r="A16" s="18">
        <v>2</v>
      </c>
      <c r="B16" s="19" t="s">
        <v>50</v>
      </c>
      <c r="C16" s="19" t="s">
        <v>66</v>
      </c>
      <c r="D16" s="18">
        <v>28</v>
      </c>
      <c r="E16" s="18">
        <v>28</v>
      </c>
      <c r="F16" s="18">
        <v>28</v>
      </c>
      <c r="G16" s="18">
        <v>0</v>
      </c>
      <c r="H16" s="18">
        <f t="shared" ref="H16:H21" si="0">(F16*100)/E16</f>
        <v>100</v>
      </c>
      <c r="I16" s="22">
        <v>4</v>
      </c>
      <c r="J16" s="22">
        <v>6</v>
      </c>
      <c r="K16" s="22">
        <v>6</v>
      </c>
      <c r="L16" s="22">
        <v>3</v>
      </c>
      <c r="M16" s="22">
        <v>5</v>
      </c>
      <c r="N16" s="22">
        <v>2</v>
      </c>
      <c r="O16" s="22">
        <v>2</v>
      </c>
      <c r="P16" s="22">
        <v>0</v>
      </c>
      <c r="Q16" s="22">
        <v>0</v>
      </c>
      <c r="R16" s="18">
        <f t="shared" ref="R16:R21" si="1">Q16+P16+O16+N16+M16+L16+K16+J16+I16</f>
        <v>28</v>
      </c>
      <c r="S16" s="18">
        <f t="shared" ref="S16:S21" si="2">I16*8+J16*7+K16*6+L16*5+M16*4+N16*3+O16*2+P16*1+Q16*0</f>
        <v>155</v>
      </c>
      <c r="T16" s="19">
        <f>(S16*100)/(28*8)</f>
        <v>69.196428571428569</v>
      </c>
    </row>
    <row r="17" spans="1:22" x14ac:dyDescent="0.25">
      <c r="A17" s="18">
        <v>3</v>
      </c>
      <c r="B17" s="19" t="s">
        <v>67</v>
      </c>
      <c r="C17" s="19" t="s">
        <v>68</v>
      </c>
      <c r="D17" s="18">
        <v>34</v>
      </c>
      <c r="E17" s="18">
        <v>34</v>
      </c>
      <c r="F17" s="18">
        <v>28</v>
      </c>
      <c r="G17" s="18">
        <v>6</v>
      </c>
      <c r="H17" s="18">
        <f t="shared" si="0"/>
        <v>82.352941176470594</v>
      </c>
      <c r="I17" s="22">
        <v>0</v>
      </c>
      <c r="J17" s="22">
        <v>1</v>
      </c>
      <c r="K17" s="22">
        <v>0</v>
      </c>
      <c r="L17" s="22">
        <v>3</v>
      </c>
      <c r="M17" s="22">
        <v>4</v>
      </c>
      <c r="N17" s="22">
        <v>9</v>
      </c>
      <c r="O17" s="22">
        <v>10</v>
      </c>
      <c r="P17" s="22">
        <v>1</v>
      </c>
      <c r="Q17" s="22">
        <v>6</v>
      </c>
      <c r="R17" s="18">
        <f t="shared" si="1"/>
        <v>34</v>
      </c>
      <c r="S17" s="18">
        <f t="shared" si="2"/>
        <v>86</v>
      </c>
      <c r="T17" s="19">
        <f>(S17*100)/(34*8)</f>
        <v>31.617647058823529</v>
      </c>
    </row>
    <row r="18" spans="1:22" x14ac:dyDescent="0.25">
      <c r="A18" s="18">
        <v>4</v>
      </c>
      <c r="B18" s="19" t="s">
        <v>69</v>
      </c>
      <c r="C18" s="19" t="s">
        <v>70</v>
      </c>
      <c r="D18" s="18">
        <v>45</v>
      </c>
      <c r="E18" s="18">
        <v>45</v>
      </c>
      <c r="F18" s="18">
        <v>44</v>
      </c>
      <c r="G18" s="18">
        <v>1</v>
      </c>
      <c r="H18" s="18">
        <f t="shared" si="0"/>
        <v>97.777777777777771</v>
      </c>
      <c r="I18" s="22">
        <v>4</v>
      </c>
      <c r="J18" s="22">
        <v>4</v>
      </c>
      <c r="K18" s="22">
        <v>4</v>
      </c>
      <c r="L18" s="22">
        <v>3</v>
      </c>
      <c r="M18" s="22">
        <v>11</v>
      </c>
      <c r="N18" s="22">
        <v>10</v>
      </c>
      <c r="O18" s="22">
        <v>1</v>
      </c>
      <c r="P18" s="22">
        <v>7</v>
      </c>
      <c r="Q18" s="22">
        <v>1</v>
      </c>
      <c r="R18" s="18">
        <f t="shared" si="1"/>
        <v>45</v>
      </c>
      <c r="S18" s="18">
        <f t="shared" si="2"/>
        <v>182</v>
      </c>
      <c r="T18" s="19">
        <f>(S18*100)/(45*8)</f>
        <v>50.555555555555557</v>
      </c>
    </row>
    <row r="19" spans="1:22" x14ac:dyDescent="0.25">
      <c r="A19" s="18">
        <v>5</v>
      </c>
      <c r="B19" s="19" t="s">
        <v>71</v>
      </c>
      <c r="C19" s="19" t="s">
        <v>72</v>
      </c>
      <c r="D19" s="18">
        <v>45</v>
      </c>
      <c r="E19" s="18">
        <v>45</v>
      </c>
      <c r="F19" s="18">
        <v>44</v>
      </c>
      <c r="G19" s="18">
        <v>1</v>
      </c>
      <c r="H19" s="18">
        <f t="shared" si="0"/>
        <v>97.777777777777771</v>
      </c>
      <c r="I19" s="22">
        <v>4</v>
      </c>
      <c r="J19" s="22">
        <v>4</v>
      </c>
      <c r="K19" s="22">
        <v>10</v>
      </c>
      <c r="L19" s="22">
        <v>5</v>
      </c>
      <c r="M19" s="22">
        <v>3</v>
      </c>
      <c r="N19" s="22">
        <v>6</v>
      </c>
      <c r="O19" s="22">
        <v>4</v>
      </c>
      <c r="P19" s="22">
        <v>8</v>
      </c>
      <c r="Q19" s="22">
        <v>1</v>
      </c>
      <c r="R19" s="18">
        <f t="shared" si="1"/>
        <v>45</v>
      </c>
      <c r="S19" s="18">
        <f t="shared" si="2"/>
        <v>191</v>
      </c>
      <c r="T19" s="19">
        <f>(S19*100)/(45*8)</f>
        <v>53.055555555555557</v>
      </c>
    </row>
    <row r="20" spans="1:22" x14ac:dyDescent="0.25">
      <c r="A20" s="18">
        <v>6</v>
      </c>
      <c r="B20" s="19" t="s">
        <v>73</v>
      </c>
      <c r="C20" s="19" t="s">
        <v>74</v>
      </c>
      <c r="D20" s="18">
        <v>11</v>
      </c>
      <c r="E20" s="18">
        <v>11</v>
      </c>
      <c r="F20" s="18">
        <v>11</v>
      </c>
      <c r="G20" s="18">
        <v>0</v>
      </c>
      <c r="H20" s="18">
        <f t="shared" si="0"/>
        <v>100</v>
      </c>
      <c r="I20" s="22">
        <v>0</v>
      </c>
      <c r="J20" s="22">
        <v>2</v>
      </c>
      <c r="K20" s="22">
        <v>2</v>
      </c>
      <c r="L20" s="22">
        <v>0</v>
      </c>
      <c r="M20" s="22">
        <v>1</v>
      </c>
      <c r="N20" s="22">
        <v>3</v>
      </c>
      <c r="O20" s="22">
        <v>2</v>
      </c>
      <c r="P20" s="22">
        <v>0</v>
      </c>
      <c r="Q20" s="22">
        <v>0</v>
      </c>
      <c r="R20" s="18">
        <f t="shared" si="1"/>
        <v>10</v>
      </c>
      <c r="S20" s="18">
        <f t="shared" si="2"/>
        <v>43</v>
      </c>
      <c r="T20" s="19">
        <f>(S20*100)/(11*8)</f>
        <v>48.863636363636367</v>
      </c>
    </row>
    <row r="21" spans="1:22" x14ac:dyDescent="0.25">
      <c r="A21" s="18">
        <v>7</v>
      </c>
      <c r="B21" s="19" t="s">
        <v>75</v>
      </c>
      <c r="C21" s="19" t="s">
        <v>76</v>
      </c>
      <c r="D21" s="18">
        <v>17</v>
      </c>
      <c r="E21" s="18">
        <v>17</v>
      </c>
      <c r="F21" s="18">
        <v>17</v>
      </c>
      <c r="G21" s="18">
        <v>0</v>
      </c>
      <c r="H21" s="18">
        <f t="shared" si="0"/>
        <v>100</v>
      </c>
      <c r="I21" s="22">
        <v>0</v>
      </c>
      <c r="J21" s="22">
        <v>2</v>
      </c>
      <c r="K21" s="22">
        <v>5</v>
      </c>
      <c r="L21" s="22">
        <v>1</v>
      </c>
      <c r="M21" s="22">
        <v>3</v>
      </c>
      <c r="N21" s="22">
        <v>3</v>
      </c>
      <c r="O21" s="22">
        <v>3</v>
      </c>
      <c r="P21" s="22">
        <v>0</v>
      </c>
      <c r="Q21" s="22">
        <v>0</v>
      </c>
      <c r="R21" s="18">
        <f t="shared" si="1"/>
        <v>17</v>
      </c>
      <c r="S21" s="18">
        <f t="shared" si="2"/>
        <v>76</v>
      </c>
      <c r="T21" s="19">
        <f>(S21*100)/(17*8)</f>
        <v>55.882352941176471</v>
      </c>
    </row>
    <row r="23" spans="1:22" ht="48" customHeight="1" x14ac:dyDescent="0.35">
      <c r="A23" s="28" t="s">
        <v>88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45" x14ac:dyDescent="0.25">
      <c r="A24" s="16" t="s">
        <v>16</v>
      </c>
      <c r="B24" s="17" t="s">
        <v>42</v>
      </c>
      <c r="C24" s="17" t="s">
        <v>62</v>
      </c>
      <c r="D24" s="21" t="s">
        <v>63</v>
      </c>
      <c r="E24" s="17" t="s">
        <v>2</v>
      </c>
      <c r="F24" s="17" t="s">
        <v>4</v>
      </c>
      <c r="G24" s="16" t="s">
        <v>64</v>
      </c>
      <c r="H24" s="17" t="s">
        <v>7</v>
      </c>
      <c r="I24" s="16" t="s">
        <v>30</v>
      </c>
      <c r="J24" s="16" t="s">
        <v>31</v>
      </c>
      <c r="K24" s="16" t="s">
        <v>32</v>
      </c>
      <c r="L24" s="16" t="s">
        <v>33</v>
      </c>
      <c r="M24" s="16" t="s">
        <v>34</v>
      </c>
      <c r="N24" s="16" t="s">
        <v>35</v>
      </c>
      <c r="O24" s="16" t="s">
        <v>46</v>
      </c>
      <c r="P24" s="16" t="s">
        <v>47</v>
      </c>
      <c r="Q24" s="16" t="s">
        <v>37</v>
      </c>
      <c r="R24" s="17" t="s">
        <v>13</v>
      </c>
      <c r="S24" s="17" t="s">
        <v>48</v>
      </c>
      <c r="T24" s="17" t="s">
        <v>38</v>
      </c>
    </row>
    <row r="25" spans="1:22" x14ac:dyDescent="0.25">
      <c r="A25" s="18">
        <v>1</v>
      </c>
      <c r="B25" s="19" t="s">
        <v>49</v>
      </c>
      <c r="C25" s="19" t="s">
        <v>65</v>
      </c>
      <c r="D25" s="18">
        <v>31</v>
      </c>
      <c r="E25" s="18">
        <v>31</v>
      </c>
      <c r="F25" s="18">
        <v>31</v>
      </c>
      <c r="G25" s="18">
        <v>0</v>
      </c>
      <c r="H25" s="18">
        <f>(F25*100)/E25</f>
        <v>100</v>
      </c>
      <c r="I25" s="18">
        <v>1</v>
      </c>
      <c r="J25" s="18">
        <v>3</v>
      </c>
      <c r="K25" s="18">
        <v>1</v>
      </c>
      <c r="L25" s="18">
        <v>7</v>
      </c>
      <c r="M25" s="18">
        <v>7</v>
      </c>
      <c r="N25" s="18">
        <v>7</v>
      </c>
      <c r="O25" s="18">
        <v>3</v>
      </c>
      <c r="P25" s="18">
        <v>2</v>
      </c>
      <c r="Q25" s="18">
        <v>0</v>
      </c>
      <c r="R25" s="19">
        <f>Q25+P25+O25+N25+M25+L25+K25+J25+I25</f>
        <v>31</v>
      </c>
      <c r="S25" s="19">
        <f>I25*8+J25*7+K25*6+L25*5+M25*4+N25*3+O25*2+P25*1+Q25*0</f>
        <v>127</v>
      </c>
      <c r="T25" s="19">
        <f>(S25*100)/(31*8)</f>
        <v>51.20967741935484</v>
      </c>
    </row>
    <row r="26" spans="1:22" x14ac:dyDescent="0.25">
      <c r="A26" s="18">
        <v>2</v>
      </c>
      <c r="B26" s="19" t="s">
        <v>50</v>
      </c>
      <c r="C26" s="19" t="s">
        <v>66</v>
      </c>
      <c r="D26" s="18">
        <v>31</v>
      </c>
      <c r="E26" s="18">
        <v>31</v>
      </c>
      <c r="F26" s="18">
        <v>30</v>
      </c>
      <c r="G26" s="18">
        <v>1</v>
      </c>
      <c r="H26" s="23">
        <f t="shared" ref="H26:H29" si="3">(F26*100)/E26</f>
        <v>96.774193548387103</v>
      </c>
      <c r="I26" s="18">
        <v>5</v>
      </c>
      <c r="J26" s="18">
        <v>2</v>
      </c>
      <c r="K26" s="18">
        <v>2</v>
      </c>
      <c r="L26" s="18">
        <v>4</v>
      </c>
      <c r="M26" s="18">
        <v>5</v>
      </c>
      <c r="N26" s="18">
        <v>6</v>
      </c>
      <c r="O26" s="18">
        <v>4</v>
      </c>
      <c r="P26" s="18">
        <v>2</v>
      </c>
      <c r="Q26" s="18">
        <v>1</v>
      </c>
      <c r="R26" s="19">
        <f t="shared" ref="R26:R29" si="4">Q26+P26+O26+N26+M26+L26+K26+J26+I26</f>
        <v>31</v>
      </c>
      <c r="S26" s="19">
        <f t="shared" ref="S26:S29" si="5">I26*8+J26*7+K26*6+L26*5+M26*4+N26*3+O26*2+P26*1+Q26*0</f>
        <v>134</v>
      </c>
      <c r="T26" s="19">
        <f>(S26*100)/(31*8)</f>
        <v>54.032258064516128</v>
      </c>
    </row>
    <row r="27" spans="1:22" x14ac:dyDescent="0.25">
      <c r="A27" s="18">
        <v>3</v>
      </c>
      <c r="B27" s="19" t="s">
        <v>77</v>
      </c>
      <c r="C27" s="19" t="s">
        <v>78</v>
      </c>
      <c r="D27" s="18">
        <v>31</v>
      </c>
      <c r="E27" s="18">
        <v>31</v>
      </c>
      <c r="F27" s="18">
        <v>29</v>
      </c>
      <c r="G27" s="18">
        <v>2</v>
      </c>
      <c r="H27" s="23">
        <f t="shared" si="3"/>
        <v>93.548387096774192</v>
      </c>
      <c r="I27" s="18">
        <v>2</v>
      </c>
      <c r="J27" s="18">
        <v>1</v>
      </c>
      <c r="K27" s="18">
        <v>5</v>
      </c>
      <c r="L27" s="18">
        <v>4</v>
      </c>
      <c r="M27" s="18">
        <v>2</v>
      </c>
      <c r="N27" s="18">
        <v>8</v>
      </c>
      <c r="O27" s="18">
        <v>2</v>
      </c>
      <c r="P27" s="18">
        <v>5</v>
      </c>
      <c r="Q27" s="18">
        <v>2</v>
      </c>
      <c r="R27" s="19">
        <f t="shared" si="4"/>
        <v>31</v>
      </c>
      <c r="S27" s="19">
        <f t="shared" si="5"/>
        <v>114</v>
      </c>
      <c r="T27" s="19">
        <f>(S27*100)/(31*8)</f>
        <v>45.967741935483872</v>
      </c>
    </row>
    <row r="28" spans="1:22" x14ac:dyDescent="0.25">
      <c r="A28" s="18">
        <v>4</v>
      </c>
      <c r="B28" s="19" t="s">
        <v>79</v>
      </c>
      <c r="C28" s="19" t="s">
        <v>78</v>
      </c>
      <c r="D28" s="18">
        <v>31</v>
      </c>
      <c r="E28" s="18">
        <v>31</v>
      </c>
      <c r="F28" s="18">
        <v>24</v>
      </c>
      <c r="G28" s="18">
        <v>7</v>
      </c>
      <c r="H28" s="23">
        <f t="shared" si="3"/>
        <v>77.41935483870968</v>
      </c>
      <c r="I28" s="18">
        <v>4</v>
      </c>
      <c r="J28" s="18">
        <v>0</v>
      </c>
      <c r="K28" s="18">
        <v>4</v>
      </c>
      <c r="L28" s="18">
        <v>5</v>
      </c>
      <c r="M28" s="18">
        <v>6</v>
      </c>
      <c r="N28" s="18">
        <v>0</v>
      </c>
      <c r="O28" s="18">
        <v>2</v>
      </c>
      <c r="P28" s="18">
        <v>3</v>
      </c>
      <c r="Q28" s="18">
        <v>7</v>
      </c>
      <c r="R28" s="19">
        <f t="shared" si="4"/>
        <v>31</v>
      </c>
      <c r="S28" s="19">
        <f t="shared" si="5"/>
        <v>112</v>
      </c>
      <c r="T28" s="19">
        <f>(S28*100)/(31*8)</f>
        <v>45.161290322580648</v>
      </c>
    </row>
    <row r="29" spans="1:22" x14ac:dyDescent="0.25">
      <c r="A29" s="18">
        <v>5</v>
      </c>
      <c r="B29" s="19" t="s">
        <v>80</v>
      </c>
      <c r="C29" s="19" t="s">
        <v>81</v>
      </c>
      <c r="D29" s="18">
        <v>31</v>
      </c>
      <c r="E29" s="18">
        <v>31</v>
      </c>
      <c r="F29" s="18">
        <v>31</v>
      </c>
      <c r="G29" s="18">
        <v>0</v>
      </c>
      <c r="H29" s="23">
        <f t="shared" si="3"/>
        <v>100</v>
      </c>
      <c r="I29" s="18">
        <v>3</v>
      </c>
      <c r="J29" s="18">
        <v>1</v>
      </c>
      <c r="K29" s="18">
        <v>7</v>
      </c>
      <c r="L29" s="18">
        <v>7</v>
      </c>
      <c r="M29" s="18">
        <v>4</v>
      </c>
      <c r="N29" s="18">
        <v>3</v>
      </c>
      <c r="O29" s="18">
        <v>2</v>
      </c>
      <c r="P29" s="18">
        <v>4</v>
      </c>
      <c r="Q29" s="18">
        <v>0</v>
      </c>
      <c r="R29" s="19">
        <f t="shared" si="4"/>
        <v>31</v>
      </c>
      <c r="S29" s="19">
        <f t="shared" si="5"/>
        <v>141</v>
      </c>
      <c r="T29" s="19">
        <f>(S29*100)/(31*8)</f>
        <v>56.854838709677416</v>
      </c>
    </row>
    <row r="30" spans="1:22" x14ac:dyDescent="0.25">
      <c r="A30" s="1"/>
      <c r="C30" s="1"/>
    </row>
    <row r="31" spans="1:22" ht="23.25" x14ac:dyDescent="0.35">
      <c r="A31" s="28" t="s">
        <v>82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2" ht="45" x14ac:dyDescent="0.25">
      <c r="A32" s="16" t="s">
        <v>16</v>
      </c>
      <c r="B32" s="17" t="s">
        <v>42</v>
      </c>
      <c r="C32" s="17" t="s">
        <v>62</v>
      </c>
      <c r="D32" s="21" t="s">
        <v>63</v>
      </c>
      <c r="E32" s="17" t="s">
        <v>2</v>
      </c>
      <c r="F32" s="17" t="s">
        <v>4</v>
      </c>
      <c r="G32" s="16" t="s">
        <v>64</v>
      </c>
      <c r="H32" s="16" t="s">
        <v>7</v>
      </c>
      <c r="I32" s="16" t="s">
        <v>30</v>
      </c>
      <c r="J32" s="16" t="s">
        <v>31</v>
      </c>
      <c r="K32" s="16" t="s">
        <v>32</v>
      </c>
      <c r="L32" s="16" t="s">
        <v>33</v>
      </c>
      <c r="M32" s="16" t="s">
        <v>34</v>
      </c>
      <c r="N32" s="16" t="s">
        <v>35</v>
      </c>
      <c r="O32" s="16" t="s">
        <v>46</v>
      </c>
      <c r="P32" s="16" t="s">
        <v>47</v>
      </c>
      <c r="Q32" s="16" t="s">
        <v>37</v>
      </c>
      <c r="R32" s="17" t="s">
        <v>13</v>
      </c>
      <c r="S32" s="17" t="s">
        <v>48</v>
      </c>
      <c r="T32" s="17" t="s">
        <v>38</v>
      </c>
    </row>
    <row r="33" spans="1:20" x14ac:dyDescent="0.25">
      <c r="A33" s="18">
        <v>1</v>
      </c>
      <c r="B33" s="19" t="s">
        <v>49</v>
      </c>
      <c r="C33" s="19" t="s">
        <v>65</v>
      </c>
      <c r="D33" s="18">
        <v>30</v>
      </c>
      <c r="E33" s="18">
        <v>29</v>
      </c>
      <c r="F33" s="18">
        <v>28</v>
      </c>
      <c r="G33" s="18">
        <v>1</v>
      </c>
      <c r="H33" s="18">
        <f>(F33*100)/E33</f>
        <v>96.551724137931032</v>
      </c>
      <c r="I33" s="18">
        <v>3</v>
      </c>
      <c r="J33" s="18">
        <v>2</v>
      </c>
      <c r="K33" s="18">
        <v>0</v>
      </c>
      <c r="L33" s="18">
        <v>2</v>
      </c>
      <c r="M33" s="18">
        <v>3</v>
      </c>
      <c r="N33" s="18">
        <v>3</v>
      </c>
      <c r="O33" s="18">
        <v>9</v>
      </c>
      <c r="P33" s="18">
        <v>6</v>
      </c>
      <c r="Q33" s="18">
        <v>1</v>
      </c>
      <c r="R33" s="19">
        <f>Q33+P33+O33+N33+M33+L33+K33+J33+I33</f>
        <v>29</v>
      </c>
      <c r="S33" s="19">
        <f>I33*8+J33*7+K33*6+L33*5+M33*4+N33*3+O33*2+P33*1+Q33*0</f>
        <v>93</v>
      </c>
      <c r="T33" s="19">
        <f>(S33*100)/(29*8)</f>
        <v>40.086206896551722</v>
      </c>
    </row>
    <row r="34" spans="1:20" x14ac:dyDescent="0.25">
      <c r="A34" s="18">
        <v>2</v>
      </c>
      <c r="B34" s="19" t="s">
        <v>50</v>
      </c>
      <c r="C34" s="19" t="s">
        <v>66</v>
      </c>
      <c r="D34" s="18">
        <v>30</v>
      </c>
      <c r="E34" s="18">
        <v>29</v>
      </c>
      <c r="F34" s="18">
        <v>29</v>
      </c>
      <c r="G34" s="18">
        <v>0</v>
      </c>
      <c r="H34" s="18">
        <f t="shared" ref="H34:H37" si="6">(F34*100)/E34</f>
        <v>100</v>
      </c>
      <c r="I34" s="18">
        <v>2</v>
      </c>
      <c r="J34" s="18">
        <v>2</v>
      </c>
      <c r="K34" s="18">
        <v>3</v>
      </c>
      <c r="L34" s="18">
        <v>3</v>
      </c>
      <c r="M34" s="18">
        <v>2</v>
      </c>
      <c r="N34" s="18">
        <v>5</v>
      </c>
      <c r="O34" s="18">
        <v>6</v>
      </c>
      <c r="P34" s="18">
        <v>6</v>
      </c>
      <c r="Q34" s="18">
        <v>0</v>
      </c>
      <c r="R34" s="19">
        <f t="shared" ref="R34:R37" si="7">Q34+P34+O34+N34+M34+L34+K34+J34+I34</f>
        <v>29</v>
      </c>
      <c r="S34" s="19">
        <f t="shared" ref="S34:S37" si="8">I34*8+J34*7+K34*6+L34*5+M34*4+N34*3+O34*2+P34*1+Q34*0</f>
        <v>104</v>
      </c>
      <c r="T34" s="19">
        <f>(S34*100)/(29*8)</f>
        <v>44.827586206896555</v>
      </c>
    </row>
    <row r="35" spans="1:20" x14ac:dyDescent="0.25">
      <c r="A35" s="18">
        <v>3</v>
      </c>
      <c r="B35" s="19" t="s">
        <v>80</v>
      </c>
      <c r="C35" s="19" t="s">
        <v>81</v>
      </c>
      <c r="D35" s="18">
        <v>30</v>
      </c>
      <c r="E35" s="18">
        <v>29</v>
      </c>
      <c r="F35" s="18">
        <v>26</v>
      </c>
      <c r="G35" s="18">
        <v>3</v>
      </c>
      <c r="H35" s="18">
        <f t="shared" si="6"/>
        <v>89.65517241379311</v>
      </c>
      <c r="I35" s="18">
        <v>1</v>
      </c>
      <c r="J35" s="18">
        <v>2</v>
      </c>
      <c r="K35" s="18">
        <v>2</v>
      </c>
      <c r="L35" s="18">
        <v>1</v>
      </c>
      <c r="M35" s="18">
        <v>2</v>
      </c>
      <c r="N35" s="18">
        <v>3</v>
      </c>
      <c r="O35" s="18">
        <v>8</v>
      </c>
      <c r="P35" s="18">
        <v>7</v>
      </c>
      <c r="Q35" s="18">
        <v>3</v>
      </c>
      <c r="R35" s="19">
        <f t="shared" si="7"/>
        <v>29</v>
      </c>
      <c r="S35" s="19">
        <f t="shared" si="8"/>
        <v>79</v>
      </c>
      <c r="T35" s="19">
        <f>(S35*100)/(29*8)</f>
        <v>34.051724137931032</v>
      </c>
    </row>
    <row r="36" spans="1:20" x14ac:dyDescent="0.25">
      <c r="A36" s="18">
        <v>4</v>
      </c>
      <c r="B36" s="19" t="s">
        <v>83</v>
      </c>
      <c r="C36" s="19" t="s">
        <v>84</v>
      </c>
      <c r="D36" s="18">
        <v>30</v>
      </c>
      <c r="E36" s="18">
        <v>29</v>
      </c>
      <c r="F36" s="18">
        <v>29</v>
      </c>
      <c r="G36" s="18">
        <v>0</v>
      </c>
      <c r="H36" s="18">
        <f t="shared" si="6"/>
        <v>100</v>
      </c>
      <c r="I36" s="18">
        <v>3</v>
      </c>
      <c r="J36" s="18">
        <v>3</v>
      </c>
      <c r="K36" s="18">
        <v>5</v>
      </c>
      <c r="L36" s="18">
        <v>6</v>
      </c>
      <c r="M36" s="18">
        <v>1</v>
      </c>
      <c r="N36" s="18">
        <v>10</v>
      </c>
      <c r="O36" s="18">
        <v>1</v>
      </c>
      <c r="P36" s="18">
        <v>0</v>
      </c>
      <c r="Q36" s="18">
        <v>0</v>
      </c>
      <c r="R36" s="19">
        <f t="shared" si="7"/>
        <v>29</v>
      </c>
      <c r="S36" s="19">
        <f t="shared" si="8"/>
        <v>141</v>
      </c>
      <c r="T36" s="19">
        <f>(S36*100)/(29*8)</f>
        <v>60.775862068965516</v>
      </c>
    </row>
    <row r="37" spans="1:20" x14ac:dyDescent="0.25">
      <c r="A37" s="18">
        <v>5</v>
      </c>
      <c r="B37" s="19" t="s">
        <v>85</v>
      </c>
      <c r="C37" s="19" t="s">
        <v>86</v>
      </c>
      <c r="D37" s="18">
        <v>30</v>
      </c>
      <c r="E37" s="18">
        <v>29</v>
      </c>
      <c r="F37" s="18">
        <v>29</v>
      </c>
      <c r="G37" s="18">
        <v>0</v>
      </c>
      <c r="H37" s="18">
        <f t="shared" si="6"/>
        <v>100</v>
      </c>
      <c r="I37" s="18">
        <v>4</v>
      </c>
      <c r="J37" s="18">
        <v>6</v>
      </c>
      <c r="K37" s="18">
        <v>3</v>
      </c>
      <c r="L37" s="18">
        <v>3</v>
      </c>
      <c r="M37" s="18">
        <v>4</v>
      </c>
      <c r="N37" s="18">
        <v>1</v>
      </c>
      <c r="O37" s="18">
        <v>6</v>
      </c>
      <c r="P37" s="18">
        <v>2</v>
      </c>
      <c r="Q37" s="18">
        <v>0</v>
      </c>
      <c r="R37" s="19">
        <f t="shared" si="7"/>
        <v>29</v>
      </c>
      <c r="S37" s="19">
        <f t="shared" si="8"/>
        <v>140</v>
      </c>
      <c r="T37" s="19">
        <f>(S37*100)/(29*8)</f>
        <v>60.344827586206897</v>
      </c>
    </row>
    <row r="41" spans="1:20" ht="18.75" x14ac:dyDescent="0.3">
      <c r="A41" s="29" t="s">
        <v>14</v>
      </c>
      <c r="B41" s="29"/>
      <c r="C41" s="29"/>
      <c r="D41" s="29"/>
    </row>
    <row r="42" spans="1:20" ht="18.75" x14ac:dyDescent="0.3">
      <c r="A42" s="29" t="s">
        <v>15</v>
      </c>
      <c r="B42" s="29"/>
      <c r="C42" s="29"/>
      <c r="D42" s="29"/>
    </row>
    <row r="43" spans="1:20" ht="18.75" x14ac:dyDescent="0.3">
      <c r="A43" s="4" t="s">
        <v>16</v>
      </c>
      <c r="B43" s="6" t="s">
        <v>17</v>
      </c>
      <c r="C43" s="6" t="s">
        <v>9</v>
      </c>
      <c r="D43" s="4" t="s">
        <v>7</v>
      </c>
    </row>
    <row r="44" spans="1:20" ht="35.25" customHeight="1" x14ac:dyDescent="0.3">
      <c r="A44" s="4">
        <v>1</v>
      </c>
      <c r="B44" s="3" t="s">
        <v>18</v>
      </c>
      <c r="C44" s="6" t="s">
        <v>19</v>
      </c>
      <c r="D44" s="4">
        <v>95.8</v>
      </c>
    </row>
    <row r="45" spans="1:20" ht="37.5" x14ac:dyDescent="0.3">
      <c r="A45" s="4">
        <v>2</v>
      </c>
      <c r="B45" s="3" t="s">
        <v>20</v>
      </c>
      <c r="C45" s="6" t="s">
        <v>19</v>
      </c>
      <c r="D45" s="4">
        <v>90.2</v>
      </c>
    </row>
    <row r="46" spans="1:20" ht="37.5" x14ac:dyDescent="0.3">
      <c r="A46" s="4">
        <v>3</v>
      </c>
      <c r="B46" s="3" t="s">
        <v>21</v>
      </c>
      <c r="C46" s="6" t="s">
        <v>19</v>
      </c>
      <c r="D46" s="4">
        <v>84.8</v>
      </c>
    </row>
    <row r="47" spans="1:20" ht="18.75" x14ac:dyDescent="0.3">
      <c r="A47" s="30" t="s">
        <v>11</v>
      </c>
      <c r="B47" s="30"/>
      <c r="C47" s="30"/>
      <c r="D47" s="30"/>
    </row>
    <row r="48" spans="1:20" ht="18.75" x14ac:dyDescent="0.3">
      <c r="A48" s="4" t="s">
        <v>16</v>
      </c>
      <c r="B48" s="6" t="s">
        <v>17</v>
      </c>
      <c r="C48" s="6" t="s">
        <v>9</v>
      </c>
      <c r="D48" s="4" t="s">
        <v>7</v>
      </c>
    </row>
    <row r="49" spans="1:4" ht="37.5" x14ac:dyDescent="0.3">
      <c r="A49" s="4">
        <v>1</v>
      </c>
      <c r="B49" s="3" t="s">
        <v>22</v>
      </c>
      <c r="C49" s="6" t="s">
        <v>23</v>
      </c>
      <c r="D49" s="4">
        <v>93.600000000000009</v>
      </c>
    </row>
    <row r="50" spans="1:4" ht="18.75" x14ac:dyDescent="0.3">
      <c r="A50" s="4">
        <v>2</v>
      </c>
      <c r="B50" s="6" t="s">
        <v>24</v>
      </c>
      <c r="C50" s="6" t="s">
        <v>23</v>
      </c>
      <c r="D50" s="4">
        <v>91</v>
      </c>
    </row>
    <row r="51" spans="1:4" ht="37.5" x14ac:dyDescent="0.3">
      <c r="A51" s="4">
        <v>3</v>
      </c>
      <c r="B51" s="3" t="s">
        <v>25</v>
      </c>
      <c r="C51" s="6" t="s">
        <v>23</v>
      </c>
      <c r="D51" s="4">
        <v>89.600000000000009</v>
      </c>
    </row>
    <row r="52" spans="1:4" ht="18.75" x14ac:dyDescent="0.3">
      <c r="A52" s="31" t="s">
        <v>10</v>
      </c>
      <c r="B52" s="32"/>
      <c r="C52" s="32"/>
      <c r="D52" s="32"/>
    </row>
    <row r="53" spans="1:4" ht="18.75" x14ac:dyDescent="0.3">
      <c r="A53" s="4" t="s">
        <v>16</v>
      </c>
      <c r="B53" s="6" t="s">
        <v>17</v>
      </c>
      <c r="C53" s="6" t="s">
        <v>9</v>
      </c>
      <c r="D53" s="4" t="s">
        <v>7</v>
      </c>
    </row>
    <row r="54" spans="1:4" ht="18.75" x14ac:dyDescent="0.3">
      <c r="A54" s="4">
        <v>1</v>
      </c>
      <c r="B54" s="6" t="s">
        <v>26</v>
      </c>
      <c r="C54" s="6" t="s">
        <v>10</v>
      </c>
      <c r="D54" s="4">
        <v>89.2</v>
      </c>
    </row>
    <row r="55" spans="1:4" ht="37.5" x14ac:dyDescent="0.3">
      <c r="A55" s="4">
        <v>2</v>
      </c>
      <c r="B55" s="3" t="s">
        <v>27</v>
      </c>
      <c r="C55" s="6" t="s">
        <v>10</v>
      </c>
      <c r="D55" s="4">
        <v>88.6</v>
      </c>
    </row>
    <row r="56" spans="1:4" ht="18.75" x14ac:dyDescent="0.3">
      <c r="A56" s="4">
        <v>3</v>
      </c>
      <c r="B56" s="3" t="s">
        <v>28</v>
      </c>
      <c r="C56" s="6" t="s">
        <v>10</v>
      </c>
      <c r="D56" s="4">
        <v>83</v>
      </c>
    </row>
  </sheetData>
  <mergeCells count="8">
    <mergeCell ref="A42:D42"/>
    <mergeCell ref="A47:D47"/>
    <mergeCell ref="A52:D52"/>
    <mergeCell ref="A13:T13"/>
    <mergeCell ref="A31:T31"/>
    <mergeCell ref="A23:K23"/>
    <mergeCell ref="A1:H1"/>
    <mergeCell ref="A41:D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tabSelected="1" topLeftCell="A16" workbookViewId="0">
      <selection activeCell="C23" sqref="C23:E28"/>
    </sheetView>
  </sheetViews>
  <sheetFormatPr defaultRowHeight="15" x14ac:dyDescent="0.25"/>
  <cols>
    <col min="1" max="1" width="18.7109375" bestFit="1" customWidth="1"/>
    <col min="2" max="2" width="19" bestFit="1" customWidth="1"/>
    <col min="3" max="3" width="13.5703125" bestFit="1" customWidth="1"/>
    <col min="4" max="4" width="13.7109375" customWidth="1"/>
    <col min="5" max="5" width="12" customWidth="1"/>
    <col min="7" max="7" width="13.5703125" customWidth="1"/>
  </cols>
  <sheetData>
    <row r="2" spans="1:19" ht="18.75" x14ac:dyDescent="0.3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37.5" x14ac:dyDescent="0.3">
      <c r="A3" s="9" t="s">
        <v>0</v>
      </c>
      <c r="B3" s="6" t="s">
        <v>1</v>
      </c>
      <c r="C3" s="6" t="s">
        <v>2</v>
      </c>
      <c r="D3" s="9" t="s">
        <v>3</v>
      </c>
      <c r="E3" s="6" t="s">
        <v>4</v>
      </c>
      <c r="F3" s="6" t="s">
        <v>5</v>
      </c>
      <c r="G3" s="3" t="s">
        <v>6</v>
      </c>
      <c r="H3" s="6" t="s">
        <v>7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11" t="s">
        <v>38</v>
      </c>
      <c r="R3" s="10"/>
      <c r="S3" s="10"/>
    </row>
    <row r="4" spans="1:19" ht="37.5" x14ac:dyDescent="0.3">
      <c r="A4" s="2" t="s">
        <v>8</v>
      </c>
      <c r="B4" s="9">
        <v>88</v>
      </c>
      <c r="C4" s="9">
        <v>88</v>
      </c>
      <c r="D4" s="9">
        <v>0</v>
      </c>
      <c r="E4" s="9">
        <v>88</v>
      </c>
      <c r="F4" s="9">
        <v>0</v>
      </c>
      <c r="G4" s="9">
        <v>0</v>
      </c>
      <c r="H4" s="9">
        <v>100</v>
      </c>
      <c r="I4" s="9">
        <v>0</v>
      </c>
      <c r="J4" s="9">
        <v>18</v>
      </c>
      <c r="K4" s="9">
        <v>18</v>
      </c>
      <c r="L4" s="9">
        <v>27</v>
      </c>
      <c r="M4" s="9">
        <v>17</v>
      </c>
      <c r="N4" s="9">
        <v>7</v>
      </c>
      <c r="O4" s="9">
        <v>1</v>
      </c>
      <c r="P4" s="9">
        <v>0</v>
      </c>
      <c r="Q4" s="15">
        <v>60.82</v>
      </c>
      <c r="R4" s="10"/>
      <c r="S4" s="10"/>
    </row>
    <row r="5" spans="1:19" ht="18.75" x14ac:dyDescent="0.3">
      <c r="A5" s="5"/>
      <c r="B5" s="5"/>
      <c r="C5" s="5"/>
      <c r="D5" s="5"/>
      <c r="E5" s="5"/>
      <c r="F5" s="5"/>
      <c r="G5" s="5"/>
      <c r="H5" s="5"/>
      <c r="I5" s="12"/>
      <c r="J5" s="12"/>
      <c r="K5" s="12"/>
      <c r="L5" s="12"/>
      <c r="M5" s="12"/>
      <c r="N5" s="12"/>
      <c r="O5" s="12"/>
      <c r="P5" s="12"/>
      <c r="Q5" s="12"/>
      <c r="R5" s="10"/>
      <c r="S5" s="10"/>
    </row>
    <row r="6" spans="1:19" ht="18.75" x14ac:dyDescent="0.3">
      <c r="A6" s="5"/>
      <c r="B6" s="5"/>
      <c r="C6" s="5"/>
      <c r="D6" s="5"/>
      <c r="E6" s="5"/>
      <c r="F6" s="5"/>
      <c r="G6" s="5"/>
      <c r="H6" s="5"/>
      <c r="I6" s="12"/>
      <c r="J6" s="12"/>
      <c r="K6" s="12"/>
      <c r="L6" s="12"/>
      <c r="M6" s="12"/>
      <c r="N6" s="12"/>
      <c r="O6" s="12"/>
      <c r="P6" s="12"/>
      <c r="Q6" s="12"/>
      <c r="R6" s="10"/>
      <c r="S6" s="10"/>
    </row>
    <row r="7" spans="1:19" ht="18.75" x14ac:dyDescent="0.3">
      <c r="A7" s="29" t="s">
        <v>39</v>
      </c>
      <c r="B7" s="29"/>
      <c r="C7" s="29"/>
      <c r="D7" s="29"/>
      <c r="E7" s="29"/>
      <c r="F7" s="29"/>
      <c r="G7" s="29"/>
      <c r="H7" s="29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8.75" x14ac:dyDescent="0.3">
      <c r="A8" s="35" t="s">
        <v>40</v>
      </c>
      <c r="B8" s="35"/>
      <c r="C8" s="35"/>
      <c r="D8" s="35"/>
      <c r="E8" s="35"/>
      <c r="F8" s="35"/>
      <c r="G8" s="35"/>
      <c r="H8" s="3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37.5" x14ac:dyDescent="0.3">
      <c r="A9" s="13" t="s">
        <v>41</v>
      </c>
      <c r="B9" s="13" t="s">
        <v>42</v>
      </c>
      <c r="C9" s="13" t="s">
        <v>43</v>
      </c>
      <c r="D9" s="13" t="s">
        <v>44</v>
      </c>
      <c r="E9" s="13" t="s">
        <v>4</v>
      </c>
      <c r="F9" s="13" t="s">
        <v>45</v>
      </c>
      <c r="G9" s="9" t="s">
        <v>7</v>
      </c>
      <c r="H9" s="9" t="s">
        <v>30</v>
      </c>
      <c r="I9" s="9" t="s">
        <v>31</v>
      </c>
      <c r="J9" s="9" t="s">
        <v>32</v>
      </c>
      <c r="K9" s="9" t="s">
        <v>33</v>
      </c>
      <c r="L9" s="9" t="s">
        <v>34</v>
      </c>
      <c r="M9" s="9" t="s">
        <v>35</v>
      </c>
      <c r="N9" s="9" t="s">
        <v>46</v>
      </c>
      <c r="O9" s="9" t="s">
        <v>47</v>
      </c>
      <c r="P9" s="9" t="s">
        <v>37</v>
      </c>
      <c r="Q9" s="9" t="s">
        <v>13</v>
      </c>
      <c r="R9" s="9" t="s">
        <v>48</v>
      </c>
      <c r="S9" s="6" t="s">
        <v>38</v>
      </c>
    </row>
    <row r="10" spans="1:19" ht="18.75" x14ac:dyDescent="0.3">
      <c r="A10" s="9">
        <v>1</v>
      </c>
      <c r="B10" s="6" t="s">
        <v>49</v>
      </c>
      <c r="C10" s="9">
        <v>88</v>
      </c>
      <c r="D10" s="9">
        <v>88</v>
      </c>
      <c r="E10" s="9">
        <v>88</v>
      </c>
      <c r="F10" s="9">
        <v>0</v>
      </c>
      <c r="G10" s="9">
        <v>100</v>
      </c>
      <c r="H10" s="9">
        <v>7</v>
      </c>
      <c r="I10" s="9">
        <v>10</v>
      </c>
      <c r="J10" s="9">
        <v>18</v>
      </c>
      <c r="K10" s="9">
        <v>11</v>
      </c>
      <c r="L10" s="9">
        <v>7</v>
      </c>
      <c r="M10" s="9">
        <v>16</v>
      </c>
      <c r="N10" s="9">
        <v>10</v>
      </c>
      <c r="O10" s="9">
        <v>9</v>
      </c>
      <c r="P10" s="9">
        <v>0</v>
      </c>
      <c r="Q10" s="9">
        <f t="shared" ref="Q10:Q16" si="0">P10+O10+N10+M10+L10+K10+J10+I10+H10</f>
        <v>88</v>
      </c>
      <c r="R10" s="9">
        <f t="shared" ref="R10:R16" si="1">H10*8+I10*7+J10*6+K10*5+L10*4+M10*3+N10*2+O10*1</f>
        <v>394</v>
      </c>
      <c r="S10" s="6">
        <f>(R10*100)/(88*8)</f>
        <v>55.965909090909093</v>
      </c>
    </row>
    <row r="11" spans="1:19" ht="18.75" x14ac:dyDescent="0.3">
      <c r="A11" s="9">
        <v>2</v>
      </c>
      <c r="B11" s="6" t="s">
        <v>50</v>
      </c>
      <c r="C11" s="9">
        <v>88</v>
      </c>
      <c r="D11" s="9">
        <v>88</v>
      </c>
      <c r="E11" s="9">
        <v>88</v>
      </c>
      <c r="F11" s="9">
        <v>0</v>
      </c>
      <c r="G11" s="9">
        <v>100</v>
      </c>
      <c r="H11" s="9">
        <v>9</v>
      </c>
      <c r="I11" s="9">
        <v>15</v>
      </c>
      <c r="J11" s="9">
        <v>19</v>
      </c>
      <c r="K11" s="9">
        <v>15</v>
      </c>
      <c r="L11" s="9">
        <v>13</v>
      </c>
      <c r="M11" s="9">
        <v>8</v>
      </c>
      <c r="N11" s="9">
        <v>5</v>
      </c>
      <c r="O11" s="9">
        <v>4</v>
      </c>
      <c r="P11" s="9">
        <v>0</v>
      </c>
      <c r="Q11" s="9">
        <f t="shared" si="0"/>
        <v>88</v>
      </c>
      <c r="R11" s="9">
        <f t="shared" si="1"/>
        <v>456</v>
      </c>
      <c r="S11" s="6">
        <f>(R11*100)/(88*8)</f>
        <v>64.772727272727266</v>
      </c>
    </row>
    <row r="12" spans="1:19" ht="18.75" x14ac:dyDescent="0.3">
      <c r="A12" s="39">
        <v>3</v>
      </c>
      <c r="B12" s="6" t="s">
        <v>51</v>
      </c>
      <c r="C12" s="9">
        <v>41</v>
      </c>
      <c r="D12" s="9">
        <v>41</v>
      </c>
      <c r="E12" s="9">
        <v>41</v>
      </c>
      <c r="F12" s="9">
        <v>0</v>
      </c>
      <c r="G12" s="9">
        <v>100</v>
      </c>
      <c r="H12" s="9">
        <v>0</v>
      </c>
      <c r="I12" s="9">
        <v>8</v>
      </c>
      <c r="J12" s="9">
        <v>8</v>
      </c>
      <c r="K12" s="9">
        <v>8</v>
      </c>
      <c r="L12" s="9">
        <v>7</v>
      </c>
      <c r="M12" s="9">
        <v>1</v>
      </c>
      <c r="N12" s="9">
        <v>6</v>
      </c>
      <c r="O12" s="9">
        <v>3</v>
      </c>
      <c r="P12" s="9">
        <v>0</v>
      </c>
      <c r="Q12" s="9">
        <f t="shared" si="0"/>
        <v>41</v>
      </c>
      <c r="R12" s="9">
        <f t="shared" si="1"/>
        <v>190</v>
      </c>
      <c r="S12" s="6">
        <f>(R12*100)/(41*8)</f>
        <v>57.926829268292686</v>
      </c>
    </row>
    <row r="13" spans="1:19" ht="18.75" x14ac:dyDescent="0.3">
      <c r="A13" s="40"/>
      <c r="B13" s="6" t="s">
        <v>52</v>
      </c>
      <c r="C13" s="9">
        <v>47</v>
      </c>
      <c r="D13" s="9">
        <v>47</v>
      </c>
      <c r="E13" s="9">
        <v>47</v>
      </c>
      <c r="F13" s="9">
        <v>0</v>
      </c>
      <c r="G13" s="9">
        <v>100</v>
      </c>
      <c r="H13" s="9">
        <v>5</v>
      </c>
      <c r="I13" s="9">
        <v>7</v>
      </c>
      <c r="J13" s="9">
        <v>11</v>
      </c>
      <c r="K13" s="9">
        <v>6</v>
      </c>
      <c r="L13" s="9">
        <v>11</v>
      </c>
      <c r="M13" s="9">
        <v>1</v>
      </c>
      <c r="N13" s="9">
        <v>3</v>
      </c>
      <c r="O13" s="9">
        <v>3</v>
      </c>
      <c r="P13" s="9">
        <v>0</v>
      </c>
      <c r="Q13" s="9">
        <f t="shared" si="0"/>
        <v>47</v>
      </c>
      <c r="R13" s="9">
        <f t="shared" si="1"/>
        <v>241</v>
      </c>
      <c r="S13" s="6">
        <f>(R13*100)/(47*8)</f>
        <v>64.09574468085107</v>
      </c>
    </row>
    <row r="14" spans="1:19" ht="18.75" x14ac:dyDescent="0.3">
      <c r="A14" s="9">
        <v>4</v>
      </c>
      <c r="B14" s="6" t="s">
        <v>10</v>
      </c>
      <c r="C14" s="9">
        <v>88</v>
      </c>
      <c r="D14" s="9">
        <v>88</v>
      </c>
      <c r="E14" s="9">
        <v>88</v>
      </c>
      <c r="F14" s="9">
        <v>0</v>
      </c>
      <c r="G14" s="9">
        <v>100</v>
      </c>
      <c r="H14" s="9">
        <v>19</v>
      </c>
      <c r="I14" s="9">
        <v>13</v>
      </c>
      <c r="J14" s="9">
        <v>12</v>
      </c>
      <c r="K14" s="9">
        <v>11</v>
      </c>
      <c r="L14" s="9">
        <v>23</v>
      </c>
      <c r="M14" s="9">
        <v>7</v>
      </c>
      <c r="N14" s="9">
        <v>3</v>
      </c>
      <c r="O14" s="9">
        <v>0</v>
      </c>
      <c r="P14" s="9">
        <v>0</v>
      </c>
      <c r="Q14" s="9">
        <f t="shared" si="0"/>
        <v>88</v>
      </c>
      <c r="R14" s="9">
        <f t="shared" si="1"/>
        <v>489</v>
      </c>
      <c r="S14" s="6">
        <f>(R14*100)/(88*8)</f>
        <v>69.460227272727266</v>
      </c>
    </row>
    <row r="15" spans="1:19" ht="18.75" x14ac:dyDescent="0.3">
      <c r="A15" s="9">
        <v>5</v>
      </c>
      <c r="B15" s="6" t="s">
        <v>53</v>
      </c>
      <c r="C15" s="9">
        <v>88</v>
      </c>
      <c r="D15" s="9">
        <v>88</v>
      </c>
      <c r="E15" s="9">
        <v>88</v>
      </c>
      <c r="F15" s="9">
        <v>0</v>
      </c>
      <c r="G15" s="9">
        <v>100</v>
      </c>
      <c r="H15" s="9">
        <v>0</v>
      </c>
      <c r="I15" s="9">
        <v>11</v>
      </c>
      <c r="J15" s="9">
        <v>12</v>
      </c>
      <c r="K15" s="9">
        <v>18</v>
      </c>
      <c r="L15" s="9">
        <v>17</v>
      </c>
      <c r="M15" s="9">
        <v>11</v>
      </c>
      <c r="N15" s="9">
        <v>12</v>
      </c>
      <c r="O15" s="9">
        <v>7</v>
      </c>
      <c r="P15" s="9">
        <v>0</v>
      </c>
      <c r="Q15" s="9">
        <f t="shared" si="0"/>
        <v>88</v>
      </c>
      <c r="R15" s="9">
        <f t="shared" si="1"/>
        <v>371</v>
      </c>
      <c r="S15" s="6">
        <f>(R15*100)/(88*8)</f>
        <v>52.698863636363633</v>
      </c>
    </row>
    <row r="16" spans="1:19" ht="18.75" x14ac:dyDescent="0.3">
      <c r="A16" s="30" t="s">
        <v>8</v>
      </c>
      <c r="B16" s="30"/>
      <c r="C16" s="9">
        <v>88</v>
      </c>
      <c r="D16" s="9">
        <v>88</v>
      </c>
      <c r="E16" s="9">
        <v>88</v>
      </c>
      <c r="F16" s="9">
        <v>0</v>
      </c>
      <c r="G16" s="9">
        <v>100</v>
      </c>
      <c r="H16" s="9">
        <f>SUM(H10:H15)</f>
        <v>40</v>
      </c>
      <c r="I16" s="9">
        <f t="shared" ref="I16:O16" si="2">SUM(I10:I15)</f>
        <v>64</v>
      </c>
      <c r="J16" s="9">
        <f t="shared" si="2"/>
        <v>80</v>
      </c>
      <c r="K16" s="9">
        <f t="shared" si="2"/>
        <v>69</v>
      </c>
      <c r="L16" s="9">
        <f t="shared" si="2"/>
        <v>78</v>
      </c>
      <c r="M16" s="9">
        <f t="shared" si="2"/>
        <v>44</v>
      </c>
      <c r="N16" s="9">
        <f t="shared" si="2"/>
        <v>39</v>
      </c>
      <c r="O16" s="9">
        <f t="shared" si="2"/>
        <v>26</v>
      </c>
      <c r="P16" s="9">
        <f>SUM(P10:P15)</f>
        <v>0</v>
      </c>
      <c r="Q16" s="9">
        <f t="shared" si="0"/>
        <v>440</v>
      </c>
      <c r="R16" s="9">
        <f t="shared" si="1"/>
        <v>2141</v>
      </c>
      <c r="S16" s="11">
        <f>(R16*100)/(88*40)</f>
        <v>60.823863636363633</v>
      </c>
    </row>
    <row r="17" spans="1:19" ht="18.75" x14ac:dyDescent="0.3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</row>
    <row r="18" spans="1:19" ht="18.75" x14ac:dyDescent="0.3">
      <c r="A18" s="30" t="s">
        <v>54</v>
      </c>
      <c r="B18" s="30"/>
      <c r="C18" s="9">
        <v>88</v>
      </c>
      <c r="D18" s="9">
        <v>88</v>
      </c>
      <c r="E18" s="9">
        <v>88</v>
      </c>
      <c r="F18" s="9">
        <v>0</v>
      </c>
      <c r="G18" s="9">
        <v>100</v>
      </c>
      <c r="H18" s="9">
        <v>5</v>
      </c>
      <c r="I18" s="9">
        <v>15</v>
      </c>
      <c r="J18" s="9">
        <v>19</v>
      </c>
      <c r="K18" s="9">
        <v>14</v>
      </c>
      <c r="L18" s="9">
        <v>18</v>
      </c>
      <c r="M18" s="9">
        <v>2</v>
      </c>
      <c r="N18" s="14">
        <v>9</v>
      </c>
      <c r="O18" s="9">
        <v>6</v>
      </c>
      <c r="P18" s="9">
        <v>0</v>
      </c>
      <c r="Q18" s="9">
        <f t="shared" ref="Q18" si="3">P18+O18+N18+M18+L18+K18+J18+I18+H18</f>
        <v>88</v>
      </c>
      <c r="R18" s="9">
        <f t="shared" ref="R18" si="4">H18*8+I18*7+J18*6+K18*5+L18*4+M18*3+N18*2+O18*1</f>
        <v>431</v>
      </c>
      <c r="S18" s="6">
        <f>(R18*100)/(88*8)</f>
        <v>61.221590909090907</v>
      </c>
    </row>
    <row r="19" spans="1:19" ht="18.75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8.75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8.75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8.75" x14ac:dyDescent="0.3">
      <c r="A22" s="10"/>
      <c r="B22" s="10"/>
      <c r="C22" s="10"/>
      <c r="D22" s="10"/>
      <c r="E22" s="10"/>
      <c r="F22" s="38"/>
      <c r="G22" s="38"/>
      <c r="H22" s="38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8.75" x14ac:dyDescent="0.3">
      <c r="A23" s="10"/>
      <c r="B23" s="10"/>
      <c r="C23" s="30" t="s">
        <v>55</v>
      </c>
      <c r="D23" s="30"/>
      <c r="E23" s="30"/>
      <c r="F23" s="37"/>
      <c r="G23" s="37"/>
      <c r="H23" s="1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8.75" x14ac:dyDescent="0.3">
      <c r="A24" s="10"/>
      <c r="B24" s="10"/>
      <c r="C24" s="33" t="s">
        <v>56</v>
      </c>
      <c r="D24" s="33"/>
      <c r="E24" s="6">
        <v>90.2</v>
      </c>
      <c r="F24" s="37"/>
      <c r="G24" s="37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8.75" x14ac:dyDescent="0.3">
      <c r="A25" s="10"/>
      <c r="B25" s="10"/>
      <c r="C25" s="33" t="s">
        <v>57</v>
      </c>
      <c r="D25" s="33"/>
      <c r="E25" s="6">
        <v>88.6</v>
      </c>
      <c r="F25" s="37"/>
      <c r="G25" s="37"/>
      <c r="H25" s="12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8.75" x14ac:dyDescent="0.3">
      <c r="A26" s="10"/>
      <c r="B26" s="10"/>
      <c r="C26" s="33" t="s">
        <v>58</v>
      </c>
      <c r="D26" s="33"/>
      <c r="E26" s="6">
        <v>88.6</v>
      </c>
      <c r="F26" s="37"/>
      <c r="G26" s="37"/>
      <c r="H26" s="12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.75" x14ac:dyDescent="0.3">
      <c r="A27" s="10"/>
      <c r="B27" s="10"/>
      <c r="C27" s="33" t="s">
        <v>59</v>
      </c>
      <c r="D27" s="33"/>
      <c r="E27" s="6">
        <v>87.6</v>
      </c>
      <c r="F27" s="37"/>
      <c r="G27" s="37"/>
      <c r="H27" s="1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.75" x14ac:dyDescent="0.3">
      <c r="C28" s="33" t="s">
        <v>60</v>
      </c>
      <c r="D28" s="33"/>
      <c r="E28" s="6">
        <v>87.4</v>
      </c>
    </row>
  </sheetData>
  <mergeCells count="19">
    <mergeCell ref="A2:I2"/>
    <mergeCell ref="A12:A13"/>
    <mergeCell ref="A16:B16"/>
    <mergeCell ref="A7:H7"/>
    <mergeCell ref="A8:H8"/>
    <mergeCell ref="C28:D28"/>
    <mergeCell ref="A17:S17"/>
    <mergeCell ref="C23:E23"/>
    <mergeCell ref="C24:D24"/>
    <mergeCell ref="C25:D25"/>
    <mergeCell ref="C26:D26"/>
    <mergeCell ref="F27:G27"/>
    <mergeCell ref="A18:B18"/>
    <mergeCell ref="F22:H22"/>
    <mergeCell ref="F23:G23"/>
    <mergeCell ref="F24:G24"/>
    <mergeCell ref="F25:G25"/>
    <mergeCell ref="F26:G26"/>
    <mergeCell ref="C27:D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XII (2022-23)</vt:lpstr>
      <vt:lpstr>CLASS X(2022-23)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2023-08-09T08:00:30Z</dcterms:modified>
</cp:coreProperties>
</file>